
<file path=[Content_Types].xml><?xml version="1.0" encoding="utf-8"?>
<Types xmlns="http://schemas.openxmlformats.org/package/2006/content-type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EXCEL_SAFE\02.02.2026\"/>
    </mc:Choice>
  </mc:AlternateContent>
  <xr:revisionPtr revIDLastSave="0" documentId="13_ncr:1_{1D648A43-4CFB-41FB-952A-DBFF6AA47F99}" xr6:coauthVersionLast="47" xr6:coauthVersionMax="47" xr10:uidLastSave="{00000000-0000-0000-0000-000000000000}"/>
  <bookViews>
    <workbookView xWindow="0" yWindow="0" windowWidth="19410" windowHeight="15480" xr2:uid="{00000000-000D-0000-FFFF-FFFF00000000}"/>
  </bookViews>
  <sheets>
    <sheet name="MOTEUR" sheetId="1" r:id="rId1"/>
    <sheet name="Autres.utilisations" sheetId="6" r:id="rId2"/>
    <sheet name="liste.charcuterie" sheetId="5" r:id="rId3"/>
    <sheet name="Réflexion.ChatGPT" sheetId="2" r:id="rId4"/>
    <sheet name="Textes.alternatifs" sheetId="4" r:id="rId5"/>
  </sheets>
  <definedNames>
    <definedName name="_xlnm.Print_Area" localSheetId="0">MOTEUR!$A$1:$AQ$314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11" i="1" l="1"/>
  <c r="AI11" i="1"/>
  <c r="AJ11" i="1"/>
  <c r="AB11" i="1"/>
  <c r="AC11" i="1"/>
  <c r="AD11" i="1"/>
  <c r="AE11" i="1"/>
  <c r="AF11" i="1"/>
  <c r="AG11" i="1"/>
  <c r="W11" i="1"/>
  <c r="X11" i="1"/>
  <c r="Y11" i="1"/>
  <c r="Z11" i="1"/>
  <c r="AA11" i="1"/>
  <c r="V11" i="1"/>
  <c r="AM1" i="1"/>
  <c r="AN1" i="1"/>
  <c r="AO1" i="1"/>
  <c r="AP1" i="1"/>
  <c r="AQ1" i="1"/>
  <c r="AR1" i="1"/>
  <c r="O1" i="1"/>
  <c r="P1" i="1"/>
  <c r="Q1" i="1"/>
  <c r="R1" i="1"/>
  <c r="S1" i="1"/>
  <c r="T1" i="1"/>
  <c r="U1" i="1"/>
  <c r="V1" i="1"/>
  <c r="W1" i="1"/>
  <c r="X1" i="1"/>
  <c r="Y1" i="1"/>
  <c r="Z1" i="1"/>
  <c r="AA1" i="1"/>
  <c r="AB1" i="1"/>
  <c r="AC1" i="1"/>
  <c r="AD1" i="1"/>
  <c r="AE1" i="1"/>
  <c r="AF1" i="1"/>
  <c r="AG1" i="1"/>
  <c r="AH1" i="1"/>
  <c r="AI1" i="1"/>
  <c r="AJ1" i="1"/>
  <c r="AK1" i="1"/>
  <c r="AL1" i="1"/>
  <c r="N1" i="1"/>
  <c r="M1" i="1"/>
  <c r="L1" i="1"/>
  <c r="K1" i="1"/>
  <c r="J1" i="1"/>
  <c r="I1" i="1"/>
  <c r="H1" i="1"/>
  <c r="G1" i="1"/>
  <c r="F1" i="1"/>
  <c r="E1" i="1"/>
  <c r="K25" i="2"/>
  <c r="K18" i="2"/>
  <c r="L12" i="2"/>
  <c r="G7" i="1" l="1"/>
  <c r="AD314" i="1"/>
  <c r="AC314" i="1"/>
  <c r="AB314" i="1"/>
  <c r="AD313" i="1"/>
  <c r="AC313" i="1"/>
  <c r="AB313" i="1"/>
  <c r="AD312" i="1"/>
  <c r="AC312" i="1"/>
  <c r="AB312" i="1"/>
  <c r="AD311" i="1"/>
  <c r="AC311" i="1"/>
  <c r="AB311" i="1"/>
  <c r="AD310" i="1"/>
  <c r="AC310" i="1"/>
  <c r="AB310" i="1"/>
  <c r="AD309" i="1"/>
  <c r="AC309" i="1"/>
  <c r="AB309" i="1"/>
  <c r="AD308" i="1"/>
  <c r="AC308" i="1"/>
  <c r="AB308" i="1"/>
  <c r="AD307" i="1"/>
  <c r="AC307" i="1"/>
  <c r="AB307" i="1"/>
  <c r="AD306" i="1"/>
  <c r="AC306" i="1"/>
  <c r="AB306" i="1"/>
  <c r="AD305" i="1"/>
  <c r="AC305" i="1"/>
  <c r="AB305" i="1"/>
  <c r="AD304" i="1"/>
  <c r="AC304" i="1"/>
  <c r="AB304" i="1"/>
  <c r="AD303" i="1"/>
  <c r="AC303" i="1"/>
  <c r="AB303" i="1"/>
  <c r="AD302" i="1"/>
  <c r="AC302" i="1"/>
  <c r="AB302" i="1"/>
  <c r="AD301" i="1"/>
  <c r="AC301" i="1"/>
  <c r="AB301" i="1"/>
  <c r="AD300" i="1"/>
  <c r="AC300" i="1"/>
  <c r="AB300" i="1"/>
  <c r="AD299" i="1"/>
  <c r="AC299" i="1"/>
  <c r="AB299" i="1"/>
  <c r="AD298" i="1"/>
  <c r="AC298" i="1"/>
  <c r="AB298" i="1"/>
  <c r="AD297" i="1"/>
  <c r="AC297" i="1"/>
  <c r="AB297" i="1"/>
  <c r="AD296" i="1"/>
  <c r="AC296" i="1"/>
  <c r="AB296" i="1"/>
  <c r="AD295" i="1"/>
  <c r="AC295" i="1"/>
  <c r="AB295" i="1"/>
  <c r="AD294" i="1"/>
  <c r="AC294" i="1"/>
  <c r="AB294" i="1"/>
  <c r="AD293" i="1"/>
  <c r="AC293" i="1"/>
  <c r="AB293" i="1"/>
  <c r="AD292" i="1"/>
  <c r="AC292" i="1"/>
  <c r="AB292" i="1"/>
  <c r="AD291" i="1"/>
  <c r="AC291" i="1"/>
  <c r="AB291" i="1"/>
  <c r="AD290" i="1"/>
  <c r="AC290" i="1"/>
  <c r="AB290" i="1"/>
  <c r="AD289" i="1"/>
  <c r="AC289" i="1"/>
  <c r="AB289" i="1"/>
  <c r="AD288" i="1"/>
  <c r="AC288" i="1"/>
  <c r="AB288" i="1"/>
  <c r="AD287" i="1"/>
  <c r="AC287" i="1"/>
  <c r="AB287" i="1"/>
  <c r="AD286" i="1"/>
  <c r="AC286" i="1"/>
  <c r="AB286" i="1"/>
  <c r="P286" i="1"/>
  <c r="G286" i="1"/>
  <c r="K286" i="1" s="1"/>
  <c r="F286" i="1"/>
  <c r="E286" i="1"/>
  <c r="D286" i="1"/>
  <c r="AD285" i="1"/>
  <c r="AC285" i="1"/>
  <c r="AB285" i="1"/>
  <c r="P285" i="1"/>
  <c r="G285" i="1" s="1"/>
  <c r="O285" i="1" s="1"/>
  <c r="F285" i="1"/>
  <c r="E285" i="1"/>
  <c r="D285" i="1"/>
  <c r="AD284" i="1"/>
  <c r="AC284" i="1"/>
  <c r="AB284" i="1"/>
  <c r="P284" i="1"/>
  <c r="G284" i="1"/>
  <c r="F284" i="1"/>
  <c r="E284" i="1"/>
  <c r="D284" i="1"/>
  <c r="AD283" i="1"/>
  <c r="AC283" i="1"/>
  <c r="AB283" i="1"/>
  <c r="P283" i="1"/>
  <c r="G283" i="1" s="1"/>
  <c r="F283" i="1"/>
  <c r="E283" i="1"/>
  <c r="D283" i="1"/>
  <c r="AD282" i="1"/>
  <c r="AC282" i="1"/>
  <c r="AB282" i="1"/>
  <c r="P282" i="1"/>
  <c r="G282" i="1" s="1"/>
  <c r="F282" i="1"/>
  <c r="E282" i="1"/>
  <c r="D282" i="1"/>
  <c r="AD281" i="1"/>
  <c r="AC281" i="1"/>
  <c r="AB281" i="1"/>
  <c r="P281" i="1"/>
  <c r="G281" i="1" s="1"/>
  <c r="H281" i="1" s="1"/>
  <c r="F281" i="1"/>
  <c r="E281" i="1"/>
  <c r="D281" i="1"/>
  <c r="AD280" i="1"/>
  <c r="AC280" i="1"/>
  <c r="AB280" i="1"/>
  <c r="P280" i="1"/>
  <c r="G280" i="1" s="1"/>
  <c r="N280" i="1"/>
  <c r="F280" i="1"/>
  <c r="E280" i="1"/>
  <c r="D280" i="1"/>
  <c r="AD279" i="1"/>
  <c r="AC279" i="1"/>
  <c r="AB279" i="1"/>
  <c r="P279" i="1"/>
  <c r="G279" i="1" s="1"/>
  <c r="K279" i="1" s="1"/>
  <c r="F279" i="1"/>
  <c r="E279" i="1"/>
  <c r="D279" i="1"/>
  <c r="AD278" i="1"/>
  <c r="AC278" i="1"/>
  <c r="AB278" i="1"/>
  <c r="P278" i="1"/>
  <c r="G278" i="1" s="1"/>
  <c r="F278" i="1"/>
  <c r="E278" i="1"/>
  <c r="D278" i="1"/>
  <c r="AD277" i="1"/>
  <c r="AC277" i="1"/>
  <c r="AB277" i="1"/>
  <c r="P277" i="1"/>
  <c r="G277" i="1" s="1"/>
  <c r="H277" i="1" s="1"/>
  <c r="F277" i="1"/>
  <c r="E277" i="1"/>
  <c r="D277" i="1"/>
  <c r="AD276" i="1"/>
  <c r="AC276" i="1"/>
  <c r="AB276" i="1"/>
  <c r="P276" i="1"/>
  <c r="G276" i="1" s="1"/>
  <c r="K276" i="1" s="1"/>
  <c r="F276" i="1"/>
  <c r="E276" i="1"/>
  <c r="D276" i="1"/>
  <c r="AD275" i="1"/>
  <c r="AC275" i="1"/>
  <c r="AB275" i="1"/>
  <c r="P275" i="1"/>
  <c r="G275" i="1" s="1"/>
  <c r="M275" i="1" s="1"/>
  <c r="F275" i="1"/>
  <c r="E275" i="1"/>
  <c r="D275" i="1"/>
  <c r="AD274" i="1"/>
  <c r="AC274" i="1"/>
  <c r="AB274" i="1"/>
  <c r="P274" i="1"/>
  <c r="G274" i="1" s="1"/>
  <c r="O274" i="1" s="1"/>
  <c r="F274" i="1"/>
  <c r="E274" i="1"/>
  <c r="D274" i="1"/>
  <c r="AD273" i="1"/>
  <c r="AC273" i="1"/>
  <c r="AB273" i="1"/>
  <c r="P273" i="1"/>
  <c r="G273" i="1" s="1"/>
  <c r="H273" i="1" s="1"/>
  <c r="F273" i="1"/>
  <c r="E273" i="1"/>
  <c r="D273" i="1"/>
  <c r="AD272" i="1"/>
  <c r="AC272" i="1"/>
  <c r="AB272" i="1"/>
  <c r="P272" i="1"/>
  <c r="G272" i="1" s="1"/>
  <c r="L272" i="1" s="1"/>
  <c r="F272" i="1"/>
  <c r="E272" i="1"/>
  <c r="D272" i="1"/>
  <c r="AD271" i="1"/>
  <c r="AC271" i="1"/>
  <c r="AB271" i="1"/>
  <c r="P271" i="1"/>
  <c r="G271" i="1" s="1"/>
  <c r="I271" i="1" s="1"/>
  <c r="F271" i="1"/>
  <c r="E271" i="1"/>
  <c r="D271" i="1"/>
  <c r="AD270" i="1"/>
  <c r="AC270" i="1"/>
  <c r="AB270" i="1"/>
  <c r="P270" i="1"/>
  <c r="G270" i="1" s="1"/>
  <c r="H270" i="1" s="1"/>
  <c r="F270" i="1"/>
  <c r="E270" i="1"/>
  <c r="D270" i="1"/>
  <c r="AD269" i="1"/>
  <c r="AC269" i="1"/>
  <c r="AB269" i="1"/>
  <c r="P269" i="1"/>
  <c r="G269" i="1" s="1"/>
  <c r="F269" i="1"/>
  <c r="E269" i="1"/>
  <c r="D269" i="1"/>
  <c r="AD268" i="1"/>
  <c r="AC268" i="1"/>
  <c r="AB268" i="1"/>
  <c r="P268" i="1"/>
  <c r="G268" i="1" s="1"/>
  <c r="N268" i="1" s="1"/>
  <c r="F268" i="1"/>
  <c r="E268" i="1"/>
  <c r="D268" i="1"/>
  <c r="AD267" i="1"/>
  <c r="AC267" i="1"/>
  <c r="AB267" i="1"/>
  <c r="P267" i="1"/>
  <c r="G267" i="1" s="1"/>
  <c r="I267" i="1" s="1"/>
  <c r="F267" i="1"/>
  <c r="E267" i="1"/>
  <c r="D267" i="1"/>
  <c r="AD266" i="1"/>
  <c r="AC266" i="1"/>
  <c r="AB266" i="1"/>
  <c r="P266" i="1"/>
  <c r="G266" i="1" s="1"/>
  <c r="F266" i="1"/>
  <c r="E266" i="1"/>
  <c r="D266" i="1"/>
  <c r="AD265" i="1"/>
  <c r="AC265" i="1"/>
  <c r="AB265" i="1"/>
  <c r="P265" i="1"/>
  <c r="G265" i="1" s="1"/>
  <c r="H265" i="1" s="1"/>
  <c r="F265" i="1"/>
  <c r="E265" i="1"/>
  <c r="D265" i="1"/>
  <c r="AD264" i="1"/>
  <c r="AC264" i="1"/>
  <c r="AB264" i="1"/>
  <c r="P264" i="1"/>
  <c r="G264" i="1" s="1"/>
  <c r="M264" i="1" s="1"/>
  <c r="F264" i="1"/>
  <c r="E264" i="1"/>
  <c r="D264" i="1"/>
  <c r="AD263" i="1"/>
  <c r="AC263" i="1"/>
  <c r="AB263" i="1"/>
  <c r="P263" i="1"/>
  <c r="G263" i="1" s="1"/>
  <c r="L263" i="1" s="1"/>
  <c r="F263" i="1"/>
  <c r="E263" i="1"/>
  <c r="D263" i="1"/>
  <c r="AD262" i="1"/>
  <c r="AC262" i="1"/>
  <c r="AB262" i="1"/>
  <c r="P262" i="1"/>
  <c r="G262" i="1" s="1"/>
  <c r="F262" i="1"/>
  <c r="E262" i="1"/>
  <c r="D262" i="1"/>
  <c r="AD261" i="1"/>
  <c r="AC261" i="1"/>
  <c r="AB261" i="1"/>
  <c r="P261" i="1"/>
  <c r="G261" i="1" s="1"/>
  <c r="F261" i="1"/>
  <c r="E261" i="1"/>
  <c r="D261" i="1"/>
  <c r="AD260" i="1"/>
  <c r="AC260" i="1"/>
  <c r="AB260" i="1"/>
  <c r="P260" i="1"/>
  <c r="G260" i="1" s="1"/>
  <c r="N260" i="1" s="1"/>
  <c r="F260" i="1"/>
  <c r="E260" i="1"/>
  <c r="D260" i="1"/>
  <c r="AD259" i="1"/>
  <c r="AC259" i="1"/>
  <c r="AB259" i="1"/>
  <c r="P259" i="1"/>
  <c r="G259" i="1" s="1"/>
  <c r="F259" i="1"/>
  <c r="E259" i="1"/>
  <c r="D259" i="1"/>
  <c r="AD258" i="1"/>
  <c r="AC258" i="1"/>
  <c r="AB258" i="1"/>
  <c r="P258" i="1"/>
  <c r="G258" i="1" s="1"/>
  <c r="N258" i="1" s="1"/>
  <c r="F258" i="1"/>
  <c r="E258" i="1"/>
  <c r="D258" i="1"/>
  <c r="AD257" i="1"/>
  <c r="AC257" i="1"/>
  <c r="AB257" i="1"/>
  <c r="P257" i="1"/>
  <c r="G257" i="1" s="1"/>
  <c r="F257" i="1"/>
  <c r="E257" i="1"/>
  <c r="D257" i="1"/>
  <c r="AD256" i="1"/>
  <c r="AC256" i="1"/>
  <c r="AB256" i="1"/>
  <c r="P256" i="1"/>
  <c r="G256" i="1" s="1"/>
  <c r="N256" i="1" s="1"/>
  <c r="F256" i="1"/>
  <c r="E256" i="1"/>
  <c r="D256" i="1"/>
  <c r="AD255" i="1"/>
  <c r="AC255" i="1"/>
  <c r="AB255" i="1"/>
  <c r="P255" i="1"/>
  <c r="G255" i="1" s="1"/>
  <c r="F255" i="1"/>
  <c r="E255" i="1"/>
  <c r="D255" i="1"/>
  <c r="AD254" i="1"/>
  <c r="AC254" i="1"/>
  <c r="AB254" i="1"/>
  <c r="P254" i="1"/>
  <c r="G254" i="1" s="1"/>
  <c r="F254" i="1"/>
  <c r="E254" i="1"/>
  <c r="D254" i="1"/>
  <c r="AD253" i="1"/>
  <c r="AC253" i="1"/>
  <c r="AB253" i="1"/>
  <c r="P253" i="1"/>
  <c r="G253" i="1" s="1"/>
  <c r="O253" i="1" s="1"/>
  <c r="F253" i="1"/>
  <c r="E253" i="1"/>
  <c r="D253" i="1"/>
  <c r="AD252" i="1"/>
  <c r="AC252" i="1"/>
  <c r="AB252" i="1"/>
  <c r="P252" i="1"/>
  <c r="G252" i="1" s="1"/>
  <c r="F252" i="1"/>
  <c r="E252" i="1"/>
  <c r="D252" i="1"/>
  <c r="AD251" i="1"/>
  <c r="AC251" i="1"/>
  <c r="AB251" i="1"/>
  <c r="P251" i="1"/>
  <c r="G251" i="1" s="1"/>
  <c r="L251" i="1" s="1"/>
  <c r="F251" i="1"/>
  <c r="E251" i="1"/>
  <c r="D251" i="1"/>
  <c r="AD250" i="1"/>
  <c r="AC250" i="1"/>
  <c r="AB250" i="1"/>
  <c r="P250" i="1"/>
  <c r="G250" i="1" s="1"/>
  <c r="F250" i="1"/>
  <c r="E250" i="1"/>
  <c r="D250" i="1"/>
  <c r="AD249" i="1"/>
  <c r="AC249" i="1"/>
  <c r="AB249" i="1"/>
  <c r="P249" i="1"/>
  <c r="G249" i="1" s="1"/>
  <c r="F249" i="1"/>
  <c r="E249" i="1"/>
  <c r="D249" i="1"/>
  <c r="AD248" i="1"/>
  <c r="AC248" i="1"/>
  <c r="AB248" i="1"/>
  <c r="P248" i="1"/>
  <c r="G248" i="1" s="1"/>
  <c r="N248" i="1" s="1"/>
  <c r="F248" i="1"/>
  <c r="E248" i="1"/>
  <c r="D248" i="1"/>
  <c r="AD247" i="1"/>
  <c r="AC247" i="1"/>
  <c r="AB247" i="1"/>
  <c r="P247" i="1"/>
  <c r="G247" i="1" s="1"/>
  <c r="L247" i="1" s="1"/>
  <c r="F247" i="1"/>
  <c r="E247" i="1"/>
  <c r="D247" i="1"/>
  <c r="AD246" i="1"/>
  <c r="AC246" i="1"/>
  <c r="AB246" i="1"/>
  <c r="P246" i="1"/>
  <c r="G246" i="1" s="1"/>
  <c r="I246" i="1" s="1"/>
  <c r="F246" i="1"/>
  <c r="E246" i="1"/>
  <c r="D246" i="1"/>
  <c r="AD245" i="1"/>
  <c r="AC245" i="1"/>
  <c r="AB245" i="1"/>
  <c r="P245" i="1"/>
  <c r="G245" i="1" s="1"/>
  <c r="N245" i="1" s="1"/>
  <c r="F245" i="1"/>
  <c r="E245" i="1"/>
  <c r="D245" i="1"/>
  <c r="AD244" i="1"/>
  <c r="AC244" i="1"/>
  <c r="AB244" i="1"/>
  <c r="P244" i="1"/>
  <c r="G244" i="1" s="1"/>
  <c r="M244" i="1" s="1"/>
  <c r="F244" i="1"/>
  <c r="E244" i="1"/>
  <c r="D244" i="1"/>
  <c r="AD243" i="1"/>
  <c r="AC243" i="1"/>
  <c r="AB243" i="1"/>
  <c r="P243" i="1"/>
  <c r="G243" i="1" s="1"/>
  <c r="I243" i="1" s="1"/>
  <c r="F243" i="1"/>
  <c r="E243" i="1"/>
  <c r="D243" i="1"/>
  <c r="AD242" i="1"/>
  <c r="AC242" i="1"/>
  <c r="AB242" i="1"/>
  <c r="P242" i="1"/>
  <c r="G242" i="1" s="1"/>
  <c r="F242" i="1"/>
  <c r="E242" i="1"/>
  <c r="D242" i="1"/>
  <c r="AD241" i="1"/>
  <c r="AC241" i="1"/>
  <c r="AB241" i="1"/>
  <c r="P241" i="1"/>
  <c r="G241" i="1" s="1"/>
  <c r="F241" i="1"/>
  <c r="E241" i="1"/>
  <c r="D241" i="1"/>
  <c r="AD240" i="1"/>
  <c r="AC240" i="1"/>
  <c r="AB240" i="1"/>
  <c r="P240" i="1"/>
  <c r="G240" i="1" s="1"/>
  <c r="O240" i="1" s="1"/>
  <c r="F240" i="1"/>
  <c r="E240" i="1"/>
  <c r="D240" i="1"/>
  <c r="AD239" i="1"/>
  <c r="AC239" i="1"/>
  <c r="AB239" i="1"/>
  <c r="P239" i="1"/>
  <c r="G239" i="1" s="1"/>
  <c r="F239" i="1"/>
  <c r="E239" i="1"/>
  <c r="D239" i="1"/>
  <c r="AD238" i="1"/>
  <c r="AC238" i="1"/>
  <c r="AB238" i="1"/>
  <c r="P238" i="1"/>
  <c r="G238" i="1" s="1"/>
  <c r="N238" i="1" s="1"/>
  <c r="F238" i="1"/>
  <c r="E238" i="1"/>
  <c r="D238" i="1"/>
  <c r="AD237" i="1"/>
  <c r="AC237" i="1"/>
  <c r="AB237" i="1"/>
  <c r="P237" i="1"/>
  <c r="G237" i="1" s="1"/>
  <c r="O237" i="1" s="1"/>
  <c r="F237" i="1"/>
  <c r="E237" i="1"/>
  <c r="D237" i="1"/>
  <c r="AD236" i="1"/>
  <c r="AC236" i="1"/>
  <c r="AB236" i="1"/>
  <c r="P236" i="1"/>
  <c r="G236" i="1" s="1"/>
  <c r="F236" i="1"/>
  <c r="E236" i="1"/>
  <c r="D236" i="1"/>
  <c r="AD235" i="1"/>
  <c r="AC235" i="1"/>
  <c r="AB235" i="1"/>
  <c r="P235" i="1"/>
  <c r="G235" i="1" s="1"/>
  <c r="I235" i="1" s="1"/>
  <c r="F235" i="1"/>
  <c r="E235" i="1"/>
  <c r="D235" i="1"/>
  <c r="AD234" i="1"/>
  <c r="AC234" i="1"/>
  <c r="AB234" i="1"/>
  <c r="P234" i="1"/>
  <c r="G234" i="1" s="1"/>
  <c r="H234" i="1" s="1"/>
  <c r="F234" i="1"/>
  <c r="E234" i="1"/>
  <c r="D234" i="1"/>
  <c r="AD233" i="1"/>
  <c r="AC233" i="1"/>
  <c r="AB233" i="1"/>
  <c r="P233" i="1"/>
  <c r="G233" i="1" s="1"/>
  <c r="O233" i="1" s="1"/>
  <c r="F233" i="1"/>
  <c r="E233" i="1"/>
  <c r="D233" i="1"/>
  <c r="AD232" i="1"/>
  <c r="AC232" i="1"/>
  <c r="AB232" i="1"/>
  <c r="P232" i="1"/>
  <c r="G232" i="1" s="1"/>
  <c r="O232" i="1" s="1"/>
  <c r="F232" i="1"/>
  <c r="E232" i="1"/>
  <c r="D232" i="1"/>
  <c r="AD231" i="1"/>
  <c r="AC231" i="1"/>
  <c r="AB231" i="1"/>
  <c r="P231" i="1"/>
  <c r="G231" i="1" s="1"/>
  <c r="I231" i="1" s="1"/>
  <c r="F231" i="1"/>
  <c r="E231" i="1"/>
  <c r="D231" i="1"/>
  <c r="AD230" i="1"/>
  <c r="AC230" i="1"/>
  <c r="AB230" i="1"/>
  <c r="P230" i="1"/>
  <c r="G230" i="1" s="1"/>
  <c r="F230" i="1"/>
  <c r="E230" i="1"/>
  <c r="D230" i="1"/>
  <c r="AD229" i="1"/>
  <c r="AC229" i="1"/>
  <c r="AB229" i="1"/>
  <c r="P229" i="1"/>
  <c r="G229" i="1" s="1"/>
  <c r="F229" i="1"/>
  <c r="E229" i="1"/>
  <c r="D229" i="1"/>
  <c r="AD228" i="1"/>
  <c r="AC228" i="1"/>
  <c r="AB228" i="1"/>
  <c r="P228" i="1"/>
  <c r="G228" i="1" s="1"/>
  <c r="F228" i="1"/>
  <c r="E228" i="1"/>
  <c r="D228" i="1"/>
  <c r="AD227" i="1"/>
  <c r="AC227" i="1"/>
  <c r="AB227" i="1"/>
  <c r="P227" i="1"/>
  <c r="G227" i="1" s="1"/>
  <c r="O227" i="1" s="1"/>
  <c r="M227" i="1"/>
  <c r="F227" i="1"/>
  <c r="E227" i="1"/>
  <c r="D227" i="1"/>
  <c r="AD226" i="1"/>
  <c r="AC226" i="1"/>
  <c r="AB226" i="1"/>
  <c r="P226" i="1"/>
  <c r="G226" i="1" s="1"/>
  <c r="I226" i="1" s="1"/>
  <c r="F226" i="1"/>
  <c r="E226" i="1"/>
  <c r="D226" i="1"/>
  <c r="AD225" i="1"/>
  <c r="AC225" i="1"/>
  <c r="AB225" i="1"/>
  <c r="P225" i="1"/>
  <c r="G225" i="1" s="1"/>
  <c r="F225" i="1"/>
  <c r="E225" i="1"/>
  <c r="D225" i="1"/>
  <c r="AD224" i="1"/>
  <c r="AC224" i="1"/>
  <c r="AB224" i="1"/>
  <c r="P224" i="1"/>
  <c r="G224" i="1" s="1"/>
  <c r="O224" i="1" s="1"/>
  <c r="F224" i="1"/>
  <c r="E224" i="1"/>
  <c r="D224" i="1"/>
  <c r="AD223" i="1"/>
  <c r="AC223" i="1"/>
  <c r="AB223" i="1"/>
  <c r="P223" i="1"/>
  <c r="G223" i="1" s="1"/>
  <c r="F223" i="1"/>
  <c r="E223" i="1"/>
  <c r="D223" i="1"/>
  <c r="AD222" i="1"/>
  <c r="AC222" i="1"/>
  <c r="AB222" i="1"/>
  <c r="P222" i="1"/>
  <c r="G222" i="1" s="1"/>
  <c r="O222" i="1" s="1"/>
  <c r="F222" i="1"/>
  <c r="E222" i="1"/>
  <c r="D222" i="1"/>
  <c r="AD221" i="1"/>
  <c r="AC221" i="1"/>
  <c r="AB221" i="1"/>
  <c r="P221" i="1"/>
  <c r="G221" i="1"/>
  <c r="F221" i="1"/>
  <c r="E221" i="1"/>
  <c r="D221" i="1"/>
  <c r="AD220" i="1"/>
  <c r="AC220" i="1"/>
  <c r="AB220" i="1"/>
  <c r="P220" i="1"/>
  <c r="G220" i="1" s="1"/>
  <c r="L220" i="1" s="1"/>
  <c r="F220" i="1"/>
  <c r="E220" i="1"/>
  <c r="D220" i="1"/>
  <c r="AD219" i="1"/>
  <c r="AC219" i="1"/>
  <c r="AB219" i="1"/>
  <c r="P219" i="1"/>
  <c r="G219" i="1" s="1"/>
  <c r="O219" i="1" s="1"/>
  <c r="N219" i="1"/>
  <c r="H219" i="1"/>
  <c r="F219" i="1"/>
  <c r="E219" i="1"/>
  <c r="D219" i="1"/>
  <c r="AD218" i="1"/>
  <c r="AC218" i="1"/>
  <c r="AB218" i="1"/>
  <c r="P218" i="1"/>
  <c r="G218" i="1" s="1"/>
  <c r="F218" i="1"/>
  <c r="E218" i="1"/>
  <c r="D218" i="1"/>
  <c r="AD217" i="1"/>
  <c r="AC217" i="1"/>
  <c r="AB217" i="1"/>
  <c r="P217" i="1"/>
  <c r="G217" i="1"/>
  <c r="L217" i="1" s="1"/>
  <c r="F217" i="1"/>
  <c r="E217" i="1"/>
  <c r="D217" i="1"/>
  <c r="AD216" i="1"/>
  <c r="AC216" i="1"/>
  <c r="AB216" i="1"/>
  <c r="P216" i="1"/>
  <c r="G216" i="1" s="1"/>
  <c r="K216" i="1" s="1"/>
  <c r="F216" i="1"/>
  <c r="E216" i="1"/>
  <c r="D216" i="1"/>
  <c r="AD215" i="1"/>
  <c r="AC215" i="1"/>
  <c r="AB215" i="1"/>
  <c r="P215" i="1"/>
  <c r="G215" i="1" s="1"/>
  <c r="H215" i="1" s="1"/>
  <c r="F215" i="1"/>
  <c r="E215" i="1"/>
  <c r="D215" i="1"/>
  <c r="AD214" i="1"/>
  <c r="AC214" i="1"/>
  <c r="AB214" i="1"/>
  <c r="P214" i="1"/>
  <c r="G214" i="1" s="1"/>
  <c r="F214" i="1"/>
  <c r="E214" i="1"/>
  <c r="D214" i="1"/>
  <c r="AD213" i="1"/>
  <c r="AC213" i="1"/>
  <c r="AB213" i="1"/>
  <c r="P213" i="1"/>
  <c r="G213" i="1" s="1"/>
  <c r="L213" i="1" s="1"/>
  <c r="F213" i="1"/>
  <c r="E213" i="1"/>
  <c r="D213" i="1"/>
  <c r="AD212" i="1"/>
  <c r="AC212" i="1"/>
  <c r="AB212" i="1"/>
  <c r="P212" i="1"/>
  <c r="G212" i="1" s="1"/>
  <c r="M212" i="1" s="1"/>
  <c r="N212" i="1"/>
  <c r="F212" i="1"/>
  <c r="E212" i="1"/>
  <c r="D212" i="1"/>
  <c r="AD211" i="1"/>
  <c r="AC211" i="1"/>
  <c r="AB211" i="1"/>
  <c r="P211" i="1"/>
  <c r="G211" i="1" s="1"/>
  <c r="F211" i="1"/>
  <c r="E211" i="1"/>
  <c r="D211" i="1"/>
  <c r="AD210" i="1"/>
  <c r="AC210" i="1"/>
  <c r="AB210" i="1"/>
  <c r="P210" i="1"/>
  <c r="G210" i="1" s="1"/>
  <c r="L210" i="1" s="1"/>
  <c r="F210" i="1"/>
  <c r="E210" i="1"/>
  <c r="D210" i="1"/>
  <c r="AD209" i="1"/>
  <c r="AC209" i="1"/>
  <c r="AB209" i="1"/>
  <c r="P209" i="1"/>
  <c r="G209" i="1" s="1"/>
  <c r="F209" i="1"/>
  <c r="E209" i="1"/>
  <c r="D209" i="1"/>
  <c r="AD208" i="1"/>
  <c r="AC208" i="1"/>
  <c r="AB208" i="1"/>
  <c r="P208" i="1"/>
  <c r="G208" i="1" s="1"/>
  <c r="M208" i="1" s="1"/>
  <c r="N208" i="1"/>
  <c r="F208" i="1"/>
  <c r="E208" i="1"/>
  <c r="D208" i="1"/>
  <c r="AD207" i="1"/>
  <c r="AC207" i="1"/>
  <c r="AB207" i="1"/>
  <c r="P207" i="1"/>
  <c r="G207" i="1" s="1"/>
  <c r="H207" i="1" s="1"/>
  <c r="F207" i="1"/>
  <c r="E207" i="1"/>
  <c r="D207" i="1"/>
  <c r="AD206" i="1"/>
  <c r="AC206" i="1"/>
  <c r="AB206" i="1"/>
  <c r="P206" i="1"/>
  <c r="G206" i="1" s="1"/>
  <c r="N206" i="1" s="1"/>
  <c r="M206" i="1"/>
  <c r="F206" i="1"/>
  <c r="E206" i="1"/>
  <c r="D206" i="1"/>
  <c r="AD205" i="1"/>
  <c r="AC205" i="1"/>
  <c r="AB205" i="1"/>
  <c r="P205" i="1"/>
  <c r="G205" i="1" s="1"/>
  <c r="F205" i="1"/>
  <c r="E205" i="1"/>
  <c r="D205" i="1"/>
  <c r="AD204" i="1"/>
  <c r="AC204" i="1"/>
  <c r="AB204" i="1"/>
  <c r="P204" i="1"/>
  <c r="G204" i="1" s="1"/>
  <c r="I204" i="1" s="1"/>
  <c r="F204" i="1"/>
  <c r="E204" i="1"/>
  <c r="D204" i="1"/>
  <c r="AD203" i="1"/>
  <c r="AC203" i="1"/>
  <c r="AB203" i="1"/>
  <c r="P203" i="1"/>
  <c r="G203" i="1" s="1"/>
  <c r="F203" i="1"/>
  <c r="E203" i="1"/>
  <c r="D203" i="1"/>
  <c r="AD202" i="1"/>
  <c r="AC202" i="1"/>
  <c r="AB202" i="1"/>
  <c r="P202" i="1"/>
  <c r="G202" i="1" s="1"/>
  <c r="O202" i="1" s="1"/>
  <c r="F202" i="1"/>
  <c r="E202" i="1"/>
  <c r="D202" i="1"/>
  <c r="AD201" i="1"/>
  <c r="AC201" i="1"/>
  <c r="AB201" i="1"/>
  <c r="P201" i="1"/>
  <c r="G201" i="1" s="1"/>
  <c r="F201" i="1"/>
  <c r="E201" i="1"/>
  <c r="D201" i="1"/>
  <c r="AD200" i="1"/>
  <c r="AC200" i="1"/>
  <c r="AB200" i="1"/>
  <c r="P200" i="1"/>
  <c r="G200" i="1" s="1"/>
  <c r="N200" i="1" s="1"/>
  <c r="F200" i="1"/>
  <c r="E200" i="1"/>
  <c r="D200" i="1"/>
  <c r="AD199" i="1"/>
  <c r="AC199" i="1"/>
  <c r="AB199" i="1"/>
  <c r="P199" i="1"/>
  <c r="G199" i="1" s="1"/>
  <c r="N199" i="1" s="1"/>
  <c r="F199" i="1"/>
  <c r="E199" i="1"/>
  <c r="D199" i="1"/>
  <c r="AD198" i="1"/>
  <c r="AC198" i="1"/>
  <c r="AB198" i="1"/>
  <c r="P198" i="1"/>
  <c r="G198" i="1" s="1"/>
  <c r="F198" i="1"/>
  <c r="E198" i="1"/>
  <c r="D198" i="1"/>
  <c r="AD197" i="1"/>
  <c r="AC197" i="1"/>
  <c r="AB197" i="1"/>
  <c r="P197" i="1"/>
  <c r="G197" i="1" s="1"/>
  <c r="L197" i="1" s="1"/>
  <c r="F197" i="1"/>
  <c r="E197" i="1"/>
  <c r="D197" i="1"/>
  <c r="AD196" i="1"/>
  <c r="AC196" i="1"/>
  <c r="AB196" i="1"/>
  <c r="P196" i="1"/>
  <c r="G196" i="1" s="1"/>
  <c r="O196" i="1" s="1"/>
  <c r="F196" i="1"/>
  <c r="E196" i="1"/>
  <c r="D196" i="1"/>
  <c r="AD195" i="1"/>
  <c r="AC195" i="1"/>
  <c r="AB195" i="1"/>
  <c r="P195" i="1"/>
  <c r="G195" i="1" s="1"/>
  <c r="F195" i="1"/>
  <c r="E195" i="1"/>
  <c r="D195" i="1"/>
  <c r="AD194" i="1"/>
  <c r="AC194" i="1"/>
  <c r="AB194" i="1"/>
  <c r="P194" i="1"/>
  <c r="G194" i="1" s="1"/>
  <c r="M194" i="1" s="1"/>
  <c r="F194" i="1"/>
  <c r="E194" i="1"/>
  <c r="D194" i="1"/>
  <c r="AD193" i="1"/>
  <c r="AC193" i="1"/>
  <c r="AB193" i="1"/>
  <c r="P193" i="1"/>
  <c r="G193" i="1" s="1"/>
  <c r="F193" i="1"/>
  <c r="E193" i="1"/>
  <c r="D193" i="1"/>
  <c r="AD192" i="1"/>
  <c r="AC192" i="1"/>
  <c r="AB192" i="1"/>
  <c r="P192" i="1"/>
  <c r="G192" i="1" s="1"/>
  <c r="N192" i="1" s="1"/>
  <c r="F192" i="1"/>
  <c r="E192" i="1"/>
  <c r="D192" i="1"/>
  <c r="AD191" i="1"/>
  <c r="AC191" i="1"/>
  <c r="AB191" i="1"/>
  <c r="P191" i="1"/>
  <c r="G191" i="1" s="1"/>
  <c r="F191" i="1"/>
  <c r="E191" i="1"/>
  <c r="D191" i="1"/>
  <c r="AD190" i="1"/>
  <c r="AC190" i="1"/>
  <c r="AB190" i="1"/>
  <c r="P190" i="1"/>
  <c r="G190" i="1" s="1"/>
  <c r="H190" i="1" s="1"/>
  <c r="F190" i="1"/>
  <c r="E190" i="1"/>
  <c r="D190" i="1"/>
  <c r="AD189" i="1"/>
  <c r="AC189" i="1"/>
  <c r="AB189" i="1"/>
  <c r="P189" i="1"/>
  <c r="G189" i="1" s="1"/>
  <c r="O189" i="1" s="1"/>
  <c r="F189" i="1"/>
  <c r="E189" i="1"/>
  <c r="D189" i="1"/>
  <c r="AD188" i="1"/>
  <c r="AC188" i="1"/>
  <c r="AB188" i="1"/>
  <c r="P188" i="1"/>
  <c r="G188" i="1" s="1"/>
  <c r="F188" i="1"/>
  <c r="E188" i="1"/>
  <c r="D188" i="1"/>
  <c r="AD187" i="1"/>
  <c r="AC187" i="1"/>
  <c r="AB187" i="1"/>
  <c r="P187" i="1"/>
  <c r="G187" i="1" s="1"/>
  <c r="F187" i="1"/>
  <c r="E187" i="1"/>
  <c r="D187" i="1"/>
  <c r="AD186" i="1"/>
  <c r="AC186" i="1"/>
  <c r="AB186" i="1"/>
  <c r="P186" i="1"/>
  <c r="G186" i="1" s="1"/>
  <c r="F186" i="1"/>
  <c r="E186" i="1"/>
  <c r="D186" i="1"/>
  <c r="AD185" i="1"/>
  <c r="AC185" i="1"/>
  <c r="AB185" i="1"/>
  <c r="P185" i="1"/>
  <c r="G185" i="1" s="1"/>
  <c r="F185" i="1"/>
  <c r="E185" i="1"/>
  <c r="D185" i="1"/>
  <c r="AD184" i="1"/>
  <c r="AC184" i="1"/>
  <c r="AB184" i="1"/>
  <c r="P184" i="1"/>
  <c r="G184" i="1" s="1"/>
  <c r="O184" i="1" s="1"/>
  <c r="F184" i="1"/>
  <c r="E184" i="1"/>
  <c r="D184" i="1"/>
  <c r="AD183" i="1"/>
  <c r="AC183" i="1"/>
  <c r="AB183" i="1"/>
  <c r="P183" i="1"/>
  <c r="G183" i="1" s="1"/>
  <c r="F183" i="1"/>
  <c r="E183" i="1"/>
  <c r="D183" i="1"/>
  <c r="AD182" i="1"/>
  <c r="AC182" i="1"/>
  <c r="AB182" i="1"/>
  <c r="P182" i="1"/>
  <c r="G182" i="1" s="1"/>
  <c r="F182" i="1"/>
  <c r="E182" i="1"/>
  <c r="D182" i="1"/>
  <c r="AD181" i="1"/>
  <c r="AC181" i="1"/>
  <c r="AB181" i="1"/>
  <c r="P181" i="1"/>
  <c r="G181" i="1" s="1"/>
  <c r="F181" i="1"/>
  <c r="E181" i="1"/>
  <c r="D181" i="1"/>
  <c r="AD180" i="1"/>
  <c r="AC180" i="1"/>
  <c r="AB180" i="1"/>
  <c r="P180" i="1"/>
  <c r="G180" i="1" s="1"/>
  <c r="J180" i="1" s="1"/>
  <c r="M180" i="1"/>
  <c r="F180" i="1"/>
  <c r="E180" i="1"/>
  <c r="D180" i="1"/>
  <c r="AD179" i="1"/>
  <c r="AC179" i="1"/>
  <c r="AB179" i="1"/>
  <c r="P179" i="1"/>
  <c r="G179" i="1" s="1"/>
  <c r="F179" i="1"/>
  <c r="E179" i="1"/>
  <c r="D179" i="1"/>
  <c r="AD178" i="1"/>
  <c r="AC178" i="1"/>
  <c r="AB178" i="1"/>
  <c r="P178" i="1"/>
  <c r="G178" i="1" s="1"/>
  <c r="M178" i="1" s="1"/>
  <c r="F178" i="1"/>
  <c r="E178" i="1"/>
  <c r="D178" i="1"/>
  <c r="AD177" i="1"/>
  <c r="AC177" i="1"/>
  <c r="AB177" i="1"/>
  <c r="P177" i="1"/>
  <c r="G177" i="1" s="1"/>
  <c r="O177" i="1" s="1"/>
  <c r="F177" i="1"/>
  <c r="E177" i="1"/>
  <c r="D177" i="1"/>
  <c r="AD176" i="1"/>
  <c r="AC176" i="1"/>
  <c r="AB176" i="1"/>
  <c r="P176" i="1"/>
  <c r="G176" i="1" s="1"/>
  <c r="M176" i="1" s="1"/>
  <c r="N176" i="1"/>
  <c r="F176" i="1"/>
  <c r="E176" i="1"/>
  <c r="D176" i="1"/>
  <c r="AD175" i="1"/>
  <c r="AC175" i="1"/>
  <c r="AB175" i="1"/>
  <c r="P175" i="1"/>
  <c r="G175" i="1" s="1"/>
  <c r="O175" i="1" s="1"/>
  <c r="F175" i="1"/>
  <c r="E175" i="1"/>
  <c r="D175" i="1"/>
  <c r="AD174" i="1"/>
  <c r="AC174" i="1"/>
  <c r="AB174" i="1"/>
  <c r="P174" i="1"/>
  <c r="G174" i="1" s="1"/>
  <c r="F174" i="1"/>
  <c r="E174" i="1"/>
  <c r="D174" i="1"/>
  <c r="AD173" i="1"/>
  <c r="AC173" i="1"/>
  <c r="AB173" i="1"/>
  <c r="P173" i="1"/>
  <c r="G173" i="1" s="1"/>
  <c r="F173" i="1"/>
  <c r="E173" i="1"/>
  <c r="D173" i="1"/>
  <c r="AD172" i="1"/>
  <c r="AC172" i="1"/>
  <c r="AB172" i="1"/>
  <c r="P172" i="1"/>
  <c r="G172" i="1" s="1"/>
  <c r="L172" i="1" s="1"/>
  <c r="F172" i="1"/>
  <c r="E172" i="1"/>
  <c r="D172" i="1"/>
  <c r="AD171" i="1"/>
  <c r="AC171" i="1"/>
  <c r="AB171" i="1"/>
  <c r="P171" i="1"/>
  <c r="G171" i="1" s="1"/>
  <c r="K171" i="1" s="1"/>
  <c r="F171" i="1"/>
  <c r="E171" i="1"/>
  <c r="D171" i="1"/>
  <c r="AD170" i="1"/>
  <c r="AC170" i="1"/>
  <c r="AB170" i="1"/>
  <c r="P170" i="1"/>
  <c r="G170" i="1" s="1"/>
  <c r="H170" i="1" s="1"/>
  <c r="F170" i="1"/>
  <c r="E170" i="1"/>
  <c r="D170" i="1"/>
  <c r="AD169" i="1"/>
  <c r="AC169" i="1"/>
  <c r="AB169" i="1"/>
  <c r="P169" i="1"/>
  <c r="G169" i="1" s="1"/>
  <c r="F169" i="1"/>
  <c r="E169" i="1"/>
  <c r="D169" i="1"/>
  <c r="AD168" i="1"/>
  <c r="AC168" i="1"/>
  <c r="AB168" i="1"/>
  <c r="P168" i="1"/>
  <c r="G168" i="1" s="1"/>
  <c r="O168" i="1" s="1"/>
  <c r="F168" i="1"/>
  <c r="E168" i="1"/>
  <c r="D168" i="1"/>
  <c r="AD167" i="1"/>
  <c r="AC167" i="1"/>
  <c r="AB167" i="1"/>
  <c r="P167" i="1"/>
  <c r="G167" i="1" s="1"/>
  <c r="H167" i="1" s="1"/>
  <c r="F167" i="1"/>
  <c r="E167" i="1"/>
  <c r="D167" i="1"/>
  <c r="AD166" i="1"/>
  <c r="AC166" i="1"/>
  <c r="AB166" i="1"/>
  <c r="P166" i="1"/>
  <c r="G166" i="1" s="1"/>
  <c r="O166" i="1" s="1"/>
  <c r="F166" i="1"/>
  <c r="E166" i="1"/>
  <c r="D166" i="1"/>
  <c r="AD165" i="1"/>
  <c r="AC165" i="1"/>
  <c r="AB165" i="1"/>
  <c r="P165" i="1"/>
  <c r="G165" i="1" s="1"/>
  <c r="O165" i="1" s="1"/>
  <c r="L165" i="1"/>
  <c r="K165" i="1"/>
  <c r="F165" i="1"/>
  <c r="E165" i="1"/>
  <c r="D165" i="1"/>
  <c r="AD164" i="1"/>
  <c r="AC164" i="1"/>
  <c r="AB164" i="1"/>
  <c r="P164" i="1"/>
  <c r="G164" i="1" s="1"/>
  <c r="N164" i="1" s="1"/>
  <c r="F164" i="1"/>
  <c r="E164" i="1"/>
  <c r="D164" i="1"/>
  <c r="AD163" i="1"/>
  <c r="AC163" i="1"/>
  <c r="AB163" i="1"/>
  <c r="P163" i="1"/>
  <c r="G163" i="1" s="1"/>
  <c r="F163" i="1"/>
  <c r="E163" i="1"/>
  <c r="D163" i="1"/>
  <c r="AD162" i="1"/>
  <c r="AC162" i="1"/>
  <c r="AB162" i="1"/>
  <c r="P162" i="1"/>
  <c r="G162" i="1" s="1"/>
  <c r="N162" i="1" s="1"/>
  <c r="F162" i="1"/>
  <c r="E162" i="1"/>
  <c r="D162" i="1"/>
  <c r="AD161" i="1"/>
  <c r="AC161" i="1"/>
  <c r="AB161" i="1"/>
  <c r="P161" i="1"/>
  <c r="G161" i="1" s="1"/>
  <c r="O161" i="1" s="1"/>
  <c r="F161" i="1"/>
  <c r="E161" i="1"/>
  <c r="D161" i="1"/>
  <c r="AD160" i="1"/>
  <c r="AC160" i="1"/>
  <c r="AB160" i="1"/>
  <c r="P160" i="1"/>
  <c r="G160" i="1" s="1"/>
  <c r="H160" i="1" s="1"/>
  <c r="F160" i="1"/>
  <c r="E160" i="1"/>
  <c r="D160" i="1"/>
  <c r="AD159" i="1"/>
  <c r="AC159" i="1"/>
  <c r="AB159" i="1"/>
  <c r="P159" i="1"/>
  <c r="G159" i="1" s="1"/>
  <c r="I159" i="1" s="1"/>
  <c r="F159" i="1"/>
  <c r="E159" i="1"/>
  <c r="D159" i="1"/>
  <c r="AD158" i="1"/>
  <c r="AC158" i="1"/>
  <c r="AB158" i="1"/>
  <c r="P158" i="1"/>
  <c r="G158" i="1" s="1"/>
  <c r="F158" i="1"/>
  <c r="E158" i="1"/>
  <c r="D158" i="1"/>
  <c r="AD157" i="1"/>
  <c r="AC157" i="1"/>
  <c r="AB157" i="1"/>
  <c r="P157" i="1"/>
  <c r="G157" i="1" s="1"/>
  <c r="H157" i="1" s="1"/>
  <c r="F157" i="1"/>
  <c r="E157" i="1"/>
  <c r="D157" i="1"/>
  <c r="AD156" i="1"/>
  <c r="AC156" i="1"/>
  <c r="AB156" i="1"/>
  <c r="P156" i="1"/>
  <c r="G156" i="1" s="1"/>
  <c r="K156" i="1" s="1"/>
  <c r="F156" i="1"/>
  <c r="E156" i="1"/>
  <c r="D156" i="1"/>
  <c r="AD155" i="1"/>
  <c r="AC155" i="1"/>
  <c r="AB155" i="1"/>
  <c r="P155" i="1"/>
  <c r="G155" i="1" s="1"/>
  <c r="J155" i="1" s="1"/>
  <c r="F155" i="1"/>
  <c r="E155" i="1"/>
  <c r="D155" i="1"/>
  <c r="AD154" i="1"/>
  <c r="AC154" i="1"/>
  <c r="AB154" i="1"/>
  <c r="P154" i="1"/>
  <c r="G154" i="1" s="1"/>
  <c r="O154" i="1" s="1"/>
  <c r="F154" i="1"/>
  <c r="E154" i="1"/>
  <c r="D154" i="1"/>
  <c r="AD153" i="1"/>
  <c r="AC153" i="1"/>
  <c r="AB153" i="1"/>
  <c r="P153" i="1"/>
  <c r="G153" i="1" s="1"/>
  <c r="M153" i="1" s="1"/>
  <c r="F153" i="1"/>
  <c r="E153" i="1"/>
  <c r="D153" i="1"/>
  <c r="AD152" i="1"/>
  <c r="AC152" i="1"/>
  <c r="AB152" i="1"/>
  <c r="P152" i="1"/>
  <c r="G152" i="1" s="1"/>
  <c r="K152" i="1" s="1"/>
  <c r="F152" i="1"/>
  <c r="E152" i="1"/>
  <c r="D152" i="1"/>
  <c r="AD151" i="1"/>
  <c r="AC151" i="1"/>
  <c r="AB151" i="1"/>
  <c r="P151" i="1"/>
  <c r="G151" i="1" s="1"/>
  <c r="O151" i="1" s="1"/>
  <c r="F151" i="1"/>
  <c r="E151" i="1"/>
  <c r="D151" i="1"/>
  <c r="AD150" i="1"/>
  <c r="AC150" i="1"/>
  <c r="AB150" i="1"/>
  <c r="P150" i="1"/>
  <c r="G150" i="1" s="1"/>
  <c r="H150" i="1" s="1"/>
  <c r="F150" i="1"/>
  <c r="E150" i="1"/>
  <c r="D150" i="1"/>
  <c r="AD149" i="1"/>
  <c r="AC149" i="1"/>
  <c r="AB149" i="1"/>
  <c r="P149" i="1"/>
  <c r="G149" i="1" s="1"/>
  <c r="F149" i="1"/>
  <c r="E149" i="1"/>
  <c r="D149" i="1"/>
  <c r="AD148" i="1"/>
  <c r="AC148" i="1"/>
  <c r="AB148" i="1"/>
  <c r="P148" i="1"/>
  <c r="G148" i="1" s="1"/>
  <c r="F148" i="1"/>
  <c r="E148" i="1"/>
  <c r="D148" i="1"/>
  <c r="AD147" i="1"/>
  <c r="AC147" i="1"/>
  <c r="AB147" i="1"/>
  <c r="P147" i="1"/>
  <c r="G147" i="1" s="1"/>
  <c r="I147" i="1" s="1"/>
  <c r="F147" i="1"/>
  <c r="E147" i="1"/>
  <c r="D147" i="1"/>
  <c r="AD146" i="1"/>
  <c r="AC146" i="1"/>
  <c r="AB146" i="1"/>
  <c r="P146" i="1"/>
  <c r="G146" i="1" s="1"/>
  <c r="J146" i="1" s="1"/>
  <c r="F146" i="1"/>
  <c r="E146" i="1"/>
  <c r="D146" i="1"/>
  <c r="AD145" i="1"/>
  <c r="AC145" i="1"/>
  <c r="AB145" i="1"/>
  <c r="P145" i="1"/>
  <c r="G145" i="1" s="1"/>
  <c r="O145" i="1" s="1"/>
  <c r="L145" i="1"/>
  <c r="F145" i="1"/>
  <c r="E145" i="1"/>
  <c r="D145" i="1"/>
  <c r="AD144" i="1"/>
  <c r="AC144" i="1"/>
  <c r="AB144" i="1"/>
  <c r="P144" i="1"/>
  <c r="G144" i="1" s="1"/>
  <c r="F144" i="1"/>
  <c r="E144" i="1"/>
  <c r="D144" i="1"/>
  <c r="AD143" i="1"/>
  <c r="AC143" i="1"/>
  <c r="AB143" i="1"/>
  <c r="P143" i="1"/>
  <c r="G143" i="1" s="1"/>
  <c r="K143" i="1" s="1"/>
  <c r="F143" i="1"/>
  <c r="E143" i="1"/>
  <c r="D143" i="1"/>
  <c r="AD142" i="1"/>
  <c r="AC142" i="1"/>
  <c r="AB142" i="1"/>
  <c r="P142" i="1"/>
  <c r="G142" i="1" s="1"/>
  <c r="F142" i="1"/>
  <c r="E142" i="1"/>
  <c r="D142" i="1"/>
  <c r="AD141" i="1"/>
  <c r="AC141" i="1"/>
  <c r="AB141" i="1"/>
  <c r="P141" i="1"/>
  <c r="G141" i="1" s="1"/>
  <c r="N141" i="1" s="1"/>
  <c r="F141" i="1"/>
  <c r="E141" i="1"/>
  <c r="D141" i="1"/>
  <c r="AD140" i="1"/>
  <c r="AC140" i="1"/>
  <c r="AB140" i="1"/>
  <c r="P140" i="1"/>
  <c r="G140" i="1" s="1"/>
  <c r="I140" i="1" s="1"/>
  <c r="F140" i="1"/>
  <c r="E140" i="1"/>
  <c r="D140" i="1"/>
  <c r="AD139" i="1"/>
  <c r="AC139" i="1"/>
  <c r="AB139" i="1"/>
  <c r="P139" i="1"/>
  <c r="G139" i="1" s="1"/>
  <c r="N139" i="1" s="1"/>
  <c r="F139" i="1"/>
  <c r="E139" i="1"/>
  <c r="D139" i="1"/>
  <c r="AD138" i="1"/>
  <c r="AC138" i="1"/>
  <c r="AB138" i="1"/>
  <c r="P138" i="1"/>
  <c r="G138" i="1" s="1"/>
  <c r="F138" i="1"/>
  <c r="E138" i="1"/>
  <c r="D138" i="1"/>
  <c r="AD137" i="1"/>
  <c r="AC137" i="1"/>
  <c r="AB137" i="1"/>
  <c r="P137" i="1"/>
  <c r="G137" i="1" s="1"/>
  <c r="L137" i="1" s="1"/>
  <c r="F137" i="1"/>
  <c r="E137" i="1"/>
  <c r="D137" i="1"/>
  <c r="AD136" i="1"/>
  <c r="AC136" i="1"/>
  <c r="AB136" i="1"/>
  <c r="P136" i="1"/>
  <c r="G136" i="1" s="1"/>
  <c r="L136" i="1" s="1"/>
  <c r="F136" i="1"/>
  <c r="E136" i="1"/>
  <c r="D136" i="1"/>
  <c r="AD135" i="1"/>
  <c r="AC135" i="1"/>
  <c r="AB135" i="1"/>
  <c r="P135" i="1"/>
  <c r="G135" i="1" s="1"/>
  <c r="L135" i="1" s="1"/>
  <c r="F135" i="1"/>
  <c r="E135" i="1"/>
  <c r="D135" i="1"/>
  <c r="AD134" i="1"/>
  <c r="AC134" i="1"/>
  <c r="AB134" i="1"/>
  <c r="P134" i="1"/>
  <c r="G134" i="1" s="1"/>
  <c r="F134" i="1"/>
  <c r="E134" i="1"/>
  <c r="D134" i="1"/>
  <c r="AD133" i="1"/>
  <c r="AC133" i="1"/>
  <c r="AB133" i="1"/>
  <c r="P133" i="1"/>
  <c r="G133" i="1" s="1"/>
  <c r="F133" i="1"/>
  <c r="E133" i="1"/>
  <c r="D133" i="1"/>
  <c r="AD132" i="1"/>
  <c r="AC132" i="1"/>
  <c r="AB132" i="1"/>
  <c r="P132" i="1"/>
  <c r="G132" i="1" s="1"/>
  <c r="I132" i="1" s="1"/>
  <c r="H132" i="1"/>
  <c r="F132" i="1"/>
  <c r="E132" i="1"/>
  <c r="D132" i="1"/>
  <c r="AD131" i="1"/>
  <c r="AC131" i="1"/>
  <c r="AB131" i="1"/>
  <c r="P131" i="1"/>
  <c r="G131" i="1" s="1"/>
  <c r="F131" i="1"/>
  <c r="E131" i="1"/>
  <c r="D131" i="1"/>
  <c r="AD130" i="1"/>
  <c r="AC130" i="1"/>
  <c r="AB130" i="1"/>
  <c r="P130" i="1"/>
  <c r="G130" i="1" s="1"/>
  <c r="F130" i="1"/>
  <c r="E130" i="1"/>
  <c r="D130" i="1"/>
  <c r="AD129" i="1"/>
  <c r="AC129" i="1"/>
  <c r="AB129" i="1"/>
  <c r="P129" i="1"/>
  <c r="G129" i="1" s="1"/>
  <c r="F129" i="1"/>
  <c r="E129" i="1"/>
  <c r="D129" i="1"/>
  <c r="AD128" i="1"/>
  <c r="AC128" i="1"/>
  <c r="AB128" i="1"/>
  <c r="P128" i="1"/>
  <c r="G128" i="1" s="1"/>
  <c r="M128" i="1" s="1"/>
  <c r="F128" i="1"/>
  <c r="E128" i="1"/>
  <c r="D128" i="1"/>
  <c r="AD127" i="1"/>
  <c r="AC127" i="1"/>
  <c r="AB127" i="1"/>
  <c r="P127" i="1"/>
  <c r="G127" i="1" s="1"/>
  <c r="O127" i="1" s="1"/>
  <c r="F127" i="1"/>
  <c r="E127" i="1"/>
  <c r="D127" i="1"/>
  <c r="AD126" i="1"/>
  <c r="AC126" i="1"/>
  <c r="AB126" i="1"/>
  <c r="P126" i="1"/>
  <c r="G126" i="1" s="1"/>
  <c r="F126" i="1"/>
  <c r="E126" i="1"/>
  <c r="D126" i="1"/>
  <c r="AD125" i="1"/>
  <c r="AC125" i="1"/>
  <c r="AB125" i="1"/>
  <c r="P125" i="1"/>
  <c r="G125" i="1" s="1"/>
  <c r="I125" i="1" s="1"/>
  <c r="F125" i="1"/>
  <c r="E125" i="1"/>
  <c r="D125" i="1"/>
  <c r="AD124" i="1"/>
  <c r="AC124" i="1"/>
  <c r="AB124" i="1"/>
  <c r="P124" i="1"/>
  <c r="G124" i="1" s="1"/>
  <c r="O124" i="1" s="1"/>
  <c r="F124" i="1"/>
  <c r="E124" i="1"/>
  <c r="D124" i="1"/>
  <c r="AD123" i="1"/>
  <c r="AC123" i="1"/>
  <c r="AB123" i="1"/>
  <c r="P123" i="1"/>
  <c r="G123" i="1" s="1"/>
  <c r="N123" i="1" s="1"/>
  <c r="F123" i="1"/>
  <c r="E123" i="1"/>
  <c r="D123" i="1"/>
  <c r="AD122" i="1"/>
  <c r="AC122" i="1"/>
  <c r="AB122" i="1"/>
  <c r="P122" i="1"/>
  <c r="G122" i="1" s="1"/>
  <c r="F122" i="1"/>
  <c r="E122" i="1"/>
  <c r="D122" i="1"/>
  <c r="AD121" i="1"/>
  <c r="AC121" i="1"/>
  <c r="AB121" i="1"/>
  <c r="P121" i="1"/>
  <c r="G121" i="1" s="1"/>
  <c r="F121" i="1"/>
  <c r="E121" i="1"/>
  <c r="D121" i="1"/>
  <c r="AD120" i="1"/>
  <c r="AC120" i="1"/>
  <c r="AB120" i="1"/>
  <c r="P120" i="1"/>
  <c r="G120" i="1" s="1"/>
  <c r="N120" i="1" s="1"/>
  <c r="F120" i="1"/>
  <c r="E120" i="1"/>
  <c r="D120" i="1"/>
  <c r="AD119" i="1"/>
  <c r="AC119" i="1"/>
  <c r="AB119" i="1"/>
  <c r="P119" i="1"/>
  <c r="G119" i="1" s="1"/>
  <c r="K119" i="1" s="1"/>
  <c r="F119" i="1"/>
  <c r="E119" i="1"/>
  <c r="D119" i="1"/>
  <c r="AD118" i="1"/>
  <c r="AC118" i="1"/>
  <c r="AB118" i="1"/>
  <c r="P118" i="1"/>
  <c r="G118" i="1" s="1"/>
  <c r="F118" i="1"/>
  <c r="E118" i="1"/>
  <c r="D118" i="1"/>
  <c r="AD117" i="1"/>
  <c r="AC117" i="1"/>
  <c r="AB117" i="1"/>
  <c r="P117" i="1"/>
  <c r="G117" i="1" s="1"/>
  <c r="F117" i="1"/>
  <c r="E117" i="1"/>
  <c r="D117" i="1"/>
  <c r="AD116" i="1"/>
  <c r="AC116" i="1"/>
  <c r="AB116" i="1"/>
  <c r="P116" i="1"/>
  <c r="G116" i="1" s="1"/>
  <c r="F116" i="1"/>
  <c r="E116" i="1"/>
  <c r="D116" i="1"/>
  <c r="AD115" i="1"/>
  <c r="AC115" i="1"/>
  <c r="AB115" i="1"/>
  <c r="P115" i="1"/>
  <c r="G115" i="1" s="1"/>
  <c r="F115" i="1"/>
  <c r="E115" i="1"/>
  <c r="D115" i="1"/>
  <c r="AD114" i="1"/>
  <c r="AC114" i="1"/>
  <c r="AB114" i="1"/>
  <c r="P114" i="1"/>
  <c r="G114" i="1" s="1"/>
  <c r="H114" i="1" s="1"/>
  <c r="F114" i="1"/>
  <c r="E114" i="1"/>
  <c r="D114" i="1"/>
  <c r="AD113" i="1"/>
  <c r="AC113" i="1"/>
  <c r="AB113" i="1"/>
  <c r="P113" i="1"/>
  <c r="G113" i="1" s="1"/>
  <c r="H113" i="1" s="1"/>
  <c r="F113" i="1"/>
  <c r="E113" i="1"/>
  <c r="D113" i="1"/>
  <c r="AD112" i="1"/>
  <c r="AC112" i="1"/>
  <c r="AB112" i="1"/>
  <c r="P112" i="1"/>
  <c r="G112" i="1" s="1"/>
  <c r="N112" i="1" s="1"/>
  <c r="F112" i="1"/>
  <c r="E112" i="1"/>
  <c r="D112" i="1"/>
  <c r="AD111" i="1"/>
  <c r="AC111" i="1"/>
  <c r="AB111" i="1"/>
  <c r="P111" i="1"/>
  <c r="G111" i="1" s="1"/>
  <c r="F111" i="1"/>
  <c r="E111" i="1"/>
  <c r="D111" i="1"/>
  <c r="AD110" i="1"/>
  <c r="AC110" i="1"/>
  <c r="AB110" i="1"/>
  <c r="P110" i="1"/>
  <c r="G110" i="1" s="1"/>
  <c r="H110" i="1" s="1"/>
  <c r="F110" i="1"/>
  <c r="E110" i="1"/>
  <c r="D110" i="1"/>
  <c r="AD109" i="1"/>
  <c r="AC109" i="1"/>
  <c r="AB109" i="1"/>
  <c r="P109" i="1"/>
  <c r="G109" i="1" s="1"/>
  <c r="O109" i="1" s="1"/>
  <c r="F109" i="1"/>
  <c r="E109" i="1"/>
  <c r="D109" i="1"/>
  <c r="AD108" i="1"/>
  <c r="AC108" i="1"/>
  <c r="AB108" i="1"/>
  <c r="P108" i="1"/>
  <c r="G108" i="1" s="1"/>
  <c r="H108" i="1" s="1"/>
  <c r="F108" i="1"/>
  <c r="E108" i="1"/>
  <c r="D108" i="1"/>
  <c r="AD107" i="1"/>
  <c r="AC107" i="1"/>
  <c r="AB107" i="1"/>
  <c r="P107" i="1"/>
  <c r="G107" i="1" s="1"/>
  <c r="O107" i="1" s="1"/>
  <c r="F107" i="1"/>
  <c r="E107" i="1"/>
  <c r="D107" i="1"/>
  <c r="AD106" i="1"/>
  <c r="AC106" i="1"/>
  <c r="AB106" i="1"/>
  <c r="P106" i="1"/>
  <c r="G106" i="1" s="1"/>
  <c r="F106" i="1"/>
  <c r="E106" i="1"/>
  <c r="D106" i="1"/>
  <c r="AD105" i="1"/>
  <c r="AC105" i="1"/>
  <c r="AB105" i="1"/>
  <c r="P105" i="1"/>
  <c r="G105" i="1" s="1"/>
  <c r="F105" i="1"/>
  <c r="E105" i="1"/>
  <c r="D105" i="1"/>
  <c r="AD104" i="1"/>
  <c r="AC104" i="1"/>
  <c r="AB104" i="1"/>
  <c r="P104" i="1"/>
  <c r="G104" i="1" s="1"/>
  <c r="O104" i="1" s="1"/>
  <c r="F104" i="1"/>
  <c r="E104" i="1"/>
  <c r="D104" i="1"/>
  <c r="AD103" i="1"/>
  <c r="AC103" i="1"/>
  <c r="AB103" i="1"/>
  <c r="P103" i="1"/>
  <c r="G103" i="1" s="1"/>
  <c r="F103" i="1"/>
  <c r="E103" i="1"/>
  <c r="D103" i="1"/>
  <c r="AD102" i="1"/>
  <c r="AC102" i="1"/>
  <c r="AB102" i="1"/>
  <c r="P102" i="1"/>
  <c r="G102" i="1" s="1"/>
  <c r="M102" i="1" s="1"/>
  <c r="F102" i="1"/>
  <c r="E102" i="1"/>
  <c r="D102" i="1"/>
  <c r="AD101" i="1"/>
  <c r="AC101" i="1"/>
  <c r="AB101" i="1"/>
  <c r="P101" i="1"/>
  <c r="G101" i="1" s="1"/>
  <c r="F101" i="1"/>
  <c r="E101" i="1"/>
  <c r="D101" i="1"/>
  <c r="AD100" i="1"/>
  <c r="AC100" i="1"/>
  <c r="AB100" i="1"/>
  <c r="P100" i="1"/>
  <c r="G100" i="1" s="1"/>
  <c r="F100" i="1"/>
  <c r="E100" i="1"/>
  <c r="D100" i="1"/>
  <c r="AD99" i="1"/>
  <c r="AC99" i="1"/>
  <c r="AB99" i="1"/>
  <c r="P99" i="1"/>
  <c r="G99" i="1" s="1"/>
  <c r="N99" i="1" s="1"/>
  <c r="F99" i="1"/>
  <c r="E99" i="1"/>
  <c r="D99" i="1"/>
  <c r="AD98" i="1"/>
  <c r="AC98" i="1"/>
  <c r="AB98" i="1"/>
  <c r="P98" i="1"/>
  <c r="G98" i="1" s="1"/>
  <c r="F98" i="1"/>
  <c r="E98" i="1"/>
  <c r="D98" i="1"/>
  <c r="AD97" i="1"/>
  <c r="AC97" i="1"/>
  <c r="AB97" i="1"/>
  <c r="P97" i="1"/>
  <c r="G97" i="1" s="1"/>
  <c r="J97" i="1" s="1"/>
  <c r="F97" i="1"/>
  <c r="E97" i="1"/>
  <c r="D97" i="1"/>
  <c r="AD96" i="1"/>
  <c r="AC96" i="1"/>
  <c r="AB96" i="1"/>
  <c r="P96" i="1"/>
  <c r="G96" i="1" s="1"/>
  <c r="O96" i="1" s="1"/>
  <c r="F96" i="1"/>
  <c r="E96" i="1"/>
  <c r="D96" i="1"/>
  <c r="AD95" i="1"/>
  <c r="AC95" i="1"/>
  <c r="AB95" i="1"/>
  <c r="P95" i="1"/>
  <c r="G95" i="1" s="1"/>
  <c r="L95" i="1" s="1"/>
  <c r="F95" i="1"/>
  <c r="E95" i="1"/>
  <c r="D95" i="1"/>
  <c r="AD94" i="1"/>
  <c r="AC94" i="1"/>
  <c r="AB94" i="1"/>
  <c r="P94" i="1"/>
  <c r="G94" i="1" s="1"/>
  <c r="H94" i="1" s="1"/>
  <c r="F94" i="1"/>
  <c r="E94" i="1"/>
  <c r="D94" i="1"/>
  <c r="AD93" i="1"/>
  <c r="AC93" i="1"/>
  <c r="AB93" i="1"/>
  <c r="P93" i="1"/>
  <c r="G93" i="1" s="1"/>
  <c r="F93" i="1"/>
  <c r="E93" i="1"/>
  <c r="D93" i="1"/>
  <c r="AD92" i="1"/>
  <c r="AC92" i="1"/>
  <c r="AB92" i="1"/>
  <c r="P92" i="1"/>
  <c r="G92" i="1" s="1"/>
  <c r="F92" i="1"/>
  <c r="E92" i="1"/>
  <c r="D92" i="1"/>
  <c r="AD91" i="1"/>
  <c r="AC91" i="1"/>
  <c r="AB91" i="1"/>
  <c r="P91" i="1"/>
  <c r="G91" i="1" s="1"/>
  <c r="O91" i="1" s="1"/>
  <c r="F91" i="1"/>
  <c r="E91" i="1"/>
  <c r="D91" i="1"/>
  <c r="AD90" i="1"/>
  <c r="AC90" i="1"/>
  <c r="AB90" i="1"/>
  <c r="P90" i="1"/>
  <c r="G90" i="1" s="1"/>
  <c r="F90" i="1"/>
  <c r="E90" i="1"/>
  <c r="D90" i="1"/>
  <c r="AD89" i="1"/>
  <c r="AC89" i="1"/>
  <c r="AB89" i="1"/>
  <c r="P89" i="1"/>
  <c r="G89" i="1" s="1"/>
  <c r="H89" i="1" s="1"/>
  <c r="F89" i="1"/>
  <c r="E89" i="1"/>
  <c r="D89" i="1"/>
  <c r="AD88" i="1"/>
  <c r="AC88" i="1"/>
  <c r="AB88" i="1"/>
  <c r="P88" i="1"/>
  <c r="G88" i="1" s="1"/>
  <c r="O88" i="1" s="1"/>
  <c r="F88" i="1"/>
  <c r="E88" i="1"/>
  <c r="D88" i="1"/>
  <c r="AD87" i="1"/>
  <c r="AC87" i="1"/>
  <c r="AB87" i="1"/>
  <c r="P87" i="1"/>
  <c r="G87" i="1" s="1"/>
  <c r="F87" i="1"/>
  <c r="E87" i="1"/>
  <c r="D87" i="1"/>
  <c r="AD86" i="1"/>
  <c r="AC86" i="1"/>
  <c r="AB86" i="1"/>
  <c r="P86" i="1"/>
  <c r="G86" i="1" s="1"/>
  <c r="O86" i="1" s="1"/>
  <c r="F86" i="1"/>
  <c r="E86" i="1"/>
  <c r="D86" i="1"/>
  <c r="AD85" i="1"/>
  <c r="AC85" i="1"/>
  <c r="AB85" i="1"/>
  <c r="P85" i="1"/>
  <c r="G85" i="1" s="1"/>
  <c r="K85" i="1" s="1"/>
  <c r="F85" i="1"/>
  <c r="E85" i="1"/>
  <c r="D85" i="1"/>
  <c r="AD84" i="1"/>
  <c r="AC84" i="1"/>
  <c r="AB84" i="1"/>
  <c r="P84" i="1"/>
  <c r="G84" i="1" s="1"/>
  <c r="K84" i="1" s="1"/>
  <c r="F84" i="1"/>
  <c r="E84" i="1"/>
  <c r="D84" i="1"/>
  <c r="AD83" i="1"/>
  <c r="AC83" i="1"/>
  <c r="AB83" i="1"/>
  <c r="P83" i="1"/>
  <c r="G83" i="1" s="1"/>
  <c r="M83" i="1" s="1"/>
  <c r="F83" i="1"/>
  <c r="E83" i="1"/>
  <c r="D83" i="1"/>
  <c r="AD82" i="1"/>
  <c r="AC82" i="1"/>
  <c r="AB82" i="1"/>
  <c r="P82" i="1"/>
  <c r="G82" i="1" s="1"/>
  <c r="M82" i="1" s="1"/>
  <c r="F82" i="1"/>
  <c r="E82" i="1"/>
  <c r="D82" i="1"/>
  <c r="AD81" i="1"/>
  <c r="AC81" i="1"/>
  <c r="AB81" i="1"/>
  <c r="P81" i="1"/>
  <c r="G81" i="1" s="1"/>
  <c r="F81" i="1"/>
  <c r="E81" i="1"/>
  <c r="D81" i="1"/>
  <c r="AD80" i="1"/>
  <c r="AC80" i="1"/>
  <c r="AB80" i="1"/>
  <c r="P80" i="1"/>
  <c r="G80" i="1" s="1"/>
  <c r="N80" i="1" s="1"/>
  <c r="F80" i="1"/>
  <c r="E80" i="1"/>
  <c r="D80" i="1"/>
  <c r="AD79" i="1"/>
  <c r="AC79" i="1"/>
  <c r="AB79" i="1"/>
  <c r="P79" i="1"/>
  <c r="G79" i="1" s="1"/>
  <c r="O79" i="1" s="1"/>
  <c r="F79" i="1"/>
  <c r="E79" i="1"/>
  <c r="D79" i="1"/>
  <c r="AD78" i="1"/>
  <c r="AC78" i="1"/>
  <c r="AB78" i="1"/>
  <c r="P78" i="1"/>
  <c r="G78" i="1" s="1"/>
  <c r="H78" i="1" s="1"/>
  <c r="F78" i="1"/>
  <c r="E78" i="1"/>
  <c r="D78" i="1"/>
  <c r="AD77" i="1"/>
  <c r="AC77" i="1"/>
  <c r="AB77" i="1"/>
  <c r="P77" i="1"/>
  <c r="G77" i="1" s="1"/>
  <c r="F77" i="1"/>
  <c r="E77" i="1"/>
  <c r="D77" i="1"/>
  <c r="AD76" i="1"/>
  <c r="AC76" i="1"/>
  <c r="AB76" i="1"/>
  <c r="P76" i="1"/>
  <c r="G76" i="1" s="1"/>
  <c r="K76" i="1" s="1"/>
  <c r="F76" i="1"/>
  <c r="E76" i="1"/>
  <c r="D76" i="1"/>
  <c r="AD75" i="1"/>
  <c r="AC75" i="1"/>
  <c r="AB75" i="1"/>
  <c r="P75" i="1"/>
  <c r="G75" i="1" s="1"/>
  <c r="M75" i="1" s="1"/>
  <c r="F75" i="1"/>
  <c r="E75" i="1"/>
  <c r="D75" i="1"/>
  <c r="AD74" i="1"/>
  <c r="AC74" i="1"/>
  <c r="AB74" i="1"/>
  <c r="P74" i="1"/>
  <c r="G74" i="1" s="1"/>
  <c r="M74" i="1" s="1"/>
  <c r="F74" i="1"/>
  <c r="E74" i="1"/>
  <c r="D74" i="1"/>
  <c r="AD73" i="1"/>
  <c r="AC73" i="1"/>
  <c r="AB73" i="1"/>
  <c r="P73" i="1"/>
  <c r="G73" i="1" s="1"/>
  <c r="F73" i="1"/>
  <c r="E73" i="1"/>
  <c r="D73" i="1"/>
  <c r="AD72" i="1"/>
  <c r="AC72" i="1"/>
  <c r="AB72" i="1"/>
  <c r="P72" i="1"/>
  <c r="G72" i="1" s="1"/>
  <c r="F72" i="1"/>
  <c r="E72" i="1"/>
  <c r="D72" i="1"/>
  <c r="AD71" i="1"/>
  <c r="AC71" i="1"/>
  <c r="AB71" i="1"/>
  <c r="P71" i="1"/>
  <c r="G71" i="1" s="1"/>
  <c r="L71" i="1" s="1"/>
  <c r="F71" i="1"/>
  <c r="E71" i="1"/>
  <c r="D71" i="1"/>
  <c r="AD70" i="1"/>
  <c r="AC70" i="1"/>
  <c r="AB70" i="1"/>
  <c r="P70" i="1"/>
  <c r="G70" i="1" s="1"/>
  <c r="O70" i="1" s="1"/>
  <c r="F70" i="1"/>
  <c r="E70" i="1"/>
  <c r="D70" i="1"/>
  <c r="AD69" i="1"/>
  <c r="AC69" i="1"/>
  <c r="AB69" i="1"/>
  <c r="P69" i="1"/>
  <c r="G69" i="1" s="1"/>
  <c r="F69" i="1"/>
  <c r="E69" i="1"/>
  <c r="D69" i="1"/>
  <c r="AD68" i="1"/>
  <c r="AC68" i="1"/>
  <c r="AB68" i="1"/>
  <c r="P68" i="1"/>
  <c r="G68" i="1" s="1"/>
  <c r="K68" i="1" s="1"/>
  <c r="F68" i="1"/>
  <c r="E68" i="1"/>
  <c r="D68" i="1"/>
  <c r="AD67" i="1"/>
  <c r="AC67" i="1"/>
  <c r="AB67" i="1"/>
  <c r="P67" i="1"/>
  <c r="G67" i="1" s="1"/>
  <c r="N67" i="1" s="1"/>
  <c r="F67" i="1"/>
  <c r="E67" i="1"/>
  <c r="D67" i="1"/>
  <c r="AD66" i="1"/>
  <c r="AC66" i="1"/>
  <c r="AB66" i="1"/>
  <c r="P66" i="1"/>
  <c r="G66" i="1" s="1"/>
  <c r="I66" i="1" s="1"/>
  <c r="F66" i="1"/>
  <c r="E66" i="1"/>
  <c r="D66" i="1"/>
  <c r="AD65" i="1"/>
  <c r="AC65" i="1"/>
  <c r="AB65" i="1"/>
  <c r="P65" i="1"/>
  <c r="G65" i="1" s="1"/>
  <c r="H65" i="1" s="1"/>
  <c r="F65" i="1"/>
  <c r="E65" i="1"/>
  <c r="D65" i="1"/>
  <c r="AD64" i="1"/>
  <c r="AC64" i="1"/>
  <c r="AB64" i="1"/>
  <c r="P64" i="1"/>
  <c r="G64" i="1" s="1"/>
  <c r="F64" i="1"/>
  <c r="E64" i="1"/>
  <c r="D64" i="1"/>
  <c r="AD63" i="1"/>
  <c r="AC63" i="1"/>
  <c r="AB63" i="1"/>
  <c r="P63" i="1"/>
  <c r="G63" i="1" s="1"/>
  <c r="I63" i="1" s="1"/>
  <c r="F63" i="1"/>
  <c r="E63" i="1"/>
  <c r="D63" i="1"/>
  <c r="AD62" i="1"/>
  <c r="AC62" i="1"/>
  <c r="AB62" i="1"/>
  <c r="P62" i="1"/>
  <c r="G62" i="1" s="1"/>
  <c r="F62" i="1"/>
  <c r="E62" i="1"/>
  <c r="D62" i="1"/>
  <c r="AD61" i="1"/>
  <c r="AC61" i="1"/>
  <c r="AB61" i="1"/>
  <c r="P61" i="1"/>
  <c r="G61" i="1" s="1"/>
  <c r="O61" i="1" s="1"/>
  <c r="F61" i="1"/>
  <c r="E61" i="1"/>
  <c r="D61" i="1"/>
  <c r="AD60" i="1"/>
  <c r="AC60" i="1"/>
  <c r="AB60" i="1"/>
  <c r="P60" i="1"/>
  <c r="G60" i="1" s="1"/>
  <c r="K60" i="1" s="1"/>
  <c r="F60" i="1"/>
  <c r="E60" i="1"/>
  <c r="D60" i="1"/>
  <c r="AD59" i="1"/>
  <c r="AC59" i="1"/>
  <c r="AB59" i="1"/>
  <c r="P59" i="1"/>
  <c r="G59" i="1" s="1"/>
  <c r="K59" i="1" s="1"/>
  <c r="F59" i="1"/>
  <c r="E59" i="1"/>
  <c r="D59" i="1"/>
  <c r="AD58" i="1"/>
  <c r="AC58" i="1"/>
  <c r="AB58" i="1"/>
  <c r="P58" i="1"/>
  <c r="G58" i="1" s="1"/>
  <c r="M58" i="1" s="1"/>
  <c r="F58" i="1"/>
  <c r="E58" i="1"/>
  <c r="D58" i="1"/>
  <c r="AD57" i="1"/>
  <c r="AC57" i="1"/>
  <c r="AB57" i="1"/>
  <c r="P57" i="1"/>
  <c r="G57" i="1" s="1"/>
  <c r="F57" i="1"/>
  <c r="E57" i="1"/>
  <c r="D57" i="1"/>
  <c r="AD56" i="1"/>
  <c r="AC56" i="1"/>
  <c r="AB56" i="1"/>
  <c r="P56" i="1"/>
  <c r="G56" i="1" s="1"/>
  <c r="O56" i="1" s="1"/>
  <c r="F56" i="1"/>
  <c r="E56" i="1"/>
  <c r="D56" i="1"/>
  <c r="AD55" i="1"/>
  <c r="AC55" i="1"/>
  <c r="AB55" i="1"/>
  <c r="P55" i="1"/>
  <c r="G55" i="1" s="1"/>
  <c r="N55" i="1" s="1"/>
  <c r="F55" i="1"/>
  <c r="E55" i="1"/>
  <c r="D55" i="1"/>
  <c r="AD54" i="1"/>
  <c r="AC54" i="1"/>
  <c r="AB54" i="1"/>
  <c r="P54" i="1"/>
  <c r="G54" i="1" s="1"/>
  <c r="F54" i="1"/>
  <c r="E54" i="1"/>
  <c r="D54" i="1"/>
  <c r="AD53" i="1"/>
  <c r="AC53" i="1"/>
  <c r="AB53" i="1"/>
  <c r="P53" i="1"/>
  <c r="G53" i="1" s="1"/>
  <c r="J53" i="1" s="1"/>
  <c r="F53" i="1"/>
  <c r="E53" i="1"/>
  <c r="D53" i="1"/>
  <c r="AD52" i="1"/>
  <c r="AC52" i="1"/>
  <c r="AB52" i="1"/>
  <c r="P52" i="1"/>
  <c r="G52" i="1" s="1"/>
  <c r="I52" i="1" s="1"/>
  <c r="F52" i="1"/>
  <c r="E52" i="1"/>
  <c r="D52" i="1"/>
  <c r="AD51" i="1"/>
  <c r="AC51" i="1"/>
  <c r="AB51" i="1"/>
  <c r="P51" i="1"/>
  <c r="G51" i="1" s="1"/>
  <c r="F51" i="1"/>
  <c r="E51" i="1"/>
  <c r="D51" i="1"/>
  <c r="AD50" i="1"/>
  <c r="AC50" i="1"/>
  <c r="AB50" i="1"/>
  <c r="P50" i="1"/>
  <c r="G50" i="1" s="1"/>
  <c r="F50" i="1"/>
  <c r="E50" i="1"/>
  <c r="D50" i="1"/>
  <c r="AD49" i="1"/>
  <c r="AC49" i="1"/>
  <c r="AB49" i="1"/>
  <c r="P49" i="1"/>
  <c r="G49" i="1" s="1"/>
  <c r="I49" i="1" s="1"/>
  <c r="F49" i="1"/>
  <c r="E49" i="1"/>
  <c r="D49" i="1"/>
  <c r="AD48" i="1"/>
  <c r="AC48" i="1"/>
  <c r="AB48" i="1"/>
  <c r="P48" i="1"/>
  <c r="G48" i="1" s="1"/>
  <c r="L48" i="1" s="1"/>
  <c r="F48" i="1"/>
  <c r="E48" i="1"/>
  <c r="D48" i="1"/>
  <c r="AD47" i="1"/>
  <c r="AC47" i="1"/>
  <c r="AB47" i="1"/>
  <c r="P47" i="1"/>
  <c r="G47" i="1" s="1"/>
  <c r="F47" i="1"/>
  <c r="E47" i="1"/>
  <c r="D47" i="1"/>
  <c r="AD46" i="1"/>
  <c r="AC46" i="1"/>
  <c r="AB46" i="1"/>
  <c r="P46" i="1"/>
  <c r="G46" i="1" s="1"/>
  <c r="I46" i="1" s="1"/>
  <c r="F46" i="1"/>
  <c r="E46" i="1"/>
  <c r="D46" i="1"/>
  <c r="AD45" i="1"/>
  <c r="AC45" i="1"/>
  <c r="AB45" i="1"/>
  <c r="P45" i="1"/>
  <c r="G45" i="1" s="1"/>
  <c r="K45" i="1" s="1"/>
  <c r="F45" i="1"/>
  <c r="E45" i="1"/>
  <c r="D45" i="1"/>
  <c r="AD44" i="1"/>
  <c r="AC44" i="1"/>
  <c r="AB44" i="1"/>
  <c r="P44" i="1"/>
  <c r="G44" i="1" s="1"/>
  <c r="F44" i="1"/>
  <c r="E44" i="1"/>
  <c r="D44" i="1"/>
  <c r="AD43" i="1"/>
  <c r="AC43" i="1"/>
  <c r="AB43" i="1"/>
  <c r="P43" i="1"/>
  <c r="G43" i="1" s="1"/>
  <c r="F43" i="1"/>
  <c r="E43" i="1"/>
  <c r="D43" i="1"/>
  <c r="AD42" i="1"/>
  <c r="AC42" i="1"/>
  <c r="AB42" i="1"/>
  <c r="P42" i="1"/>
  <c r="G42" i="1" s="1"/>
  <c r="L42" i="1" s="1"/>
  <c r="F42" i="1"/>
  <c r="E42" i="1"/>
  <c r="D42" i="1"/>
  <c r="AD41" i="1"/>
  <c r="AC41" i="1"/>
  <c r="AB41" i="1"/>
  <c r="P41" i="1"/>
  <c r="G41" i="1" s="1"/>
  <c r="H41" i="1" s="1"/>
  <c r="F41" i="1"/>
  <c r="E41" i="1"/>
  <c r="D41" i="1"/>
  <c r="AD40" i="1"/>
  <c r="AC40" i="1"/>
  <c r="AB40" i="1"/>
  <c r="P40" i="1"/>
  <c r="G40" i="1" s="1"/>
  <c r="O40" i="1" s="1"/>
  <c r="F40" i="1"/>
  <c r="E40" i="1"/>
  <c r="D40" i="1"/>
  <c r="AD39" i="1"/>
  <c r="AC39" i="1"/>
  <c r="AB39" i="1"/>
  <c r="P39" i="1"/>
  <c r="G39" i="1" s="1"/>
  <c r="E39" i="1" s="1"/>
  <c r="AD38" i="1"/>
  <c r="AC38" i="1"/>
  <c r="AB38" i="1"/>
  <c r="P38" i="1"/>
  <c r="G38" i="1" s="1"/>
  <c r="E38" i="1" s="1"/>
  <c r="AD37" i="1"/>
  <c r="AC37" i="1"/>
  <c r="AB37" i="1"/>
  <c r="P37" i="1"/>
  <c r="G37" i="1" s="1"/>
  <c r="E37" i="1" s="1"/>
  <c r="AD36" i="1"/>
  <c r="AC36" i="1"/>
  <c r="AB36" i="1"/>
  <c r="P36" i="1"/>
  <c r="G36" i="1" s="1"/>
  <c r="AD35" i="1"/>
  <c r="AC35" i="1"/>
  <c r="AB35" i="1"/>
  <c r="P35" i="1"/>
  <c r="G35" i="1" s="1"/>
  <c r="H35" i="1" s="1"/>
  <c r="AD34" i="1"/>
  <c r="AC34" i="1"/>
  <c r="AB34" i="1"/>
  <c r="P34" i="1"/>
  <c r="G34" i="1" s="1"/>
  <c r="L34" i="1" s="1"/>
  <c r="AD33" i="1"/>
  <c r="AC33" i="1"/>
  <c r="AB33" i="1"/>
  <c r="P33" i="1"/>
  <c r="G33" i="1" s="1"/>
  <c r="H33" i="1" s="1"/>
  <c r="AD32" i="1"/>
  <c r="AC32" i="1"/>
  <c r="AB32" i="1"/>
  <c r="P32" i="1"/>
  <c r="G32" i="1" s="1"/>
  <c r="N32" i="1" s="1"/>
  <c r="AD31" i="1"/>
  <c r="AC31" i="1"/>
  <c r="AB31" i="1"/>
  <c r="P31" i="1"/>
  <c r="G31" i="1" s="1"/>
  <c r="K31" i="1" s="1"/>
  <c r="AD30" i="1"/>
  <c r="AC30" i="1"/>
  <c r="AB30" i="1"/>
  <c r="P30" i="1"/>
  <c r="G30" i="1" s="1"/>
  <c r="AD29" i="1"/>
  <c r="AC29" i="1"/>
  <c r="AB29" i="1"/>
  <c r="P29" i="1"/>
  <c r="G29" i="1" s="1"/>
  <c r="M29" i="1" s="1"/>
  <c r="AD28" i="1"/>
  <c r="AC28" i="1"/>
  <c r="AB28" i="1"/>
  <c r="P28" i="1"/>
  <c r="G28" i="1" s="1"/>
  <c r="O28" i="1" s="1"/>
  <c r="AD27" i="1"/>
  <c r="AC27" i="1"/>
  <c r="AB27" i="1"/>
  <c r="P27" i="1"/>
  <c r="G27" i="1" s="1"/>
  <c r="E27" i="1" s="1"/>
  <c r="AD26" i="1"/>
  <c r="AC26" i="1"/>
  <c r="AB26" i="1"/>
  <c r="AD25" i="1"/>
  <c r="AC25" i="1"/>
  <c r="AB25" i="1"/>
  <c r="AD24" i="1"/>
  <c r="AC24" i="1"/>
  <c r="AB24" i="1"/>
  <c r="AD23" i="1"/>
  <c r="AC23" i="1"/>
  <c r="AB23" i="1"/>
  <c r="AD22" i="1"/>
  <c r="AC22" i="1"/>
  <c r="AB22" i="1"/>
  <c r="AD21" i="1"/>
  <c r="AC21" i="1"/>
  <c r="AB21" i="1"/>
  <c r="AD20" i="1"/>
  <c r="AC20" i="1"/>
  <c r="AB20" i="1"/>
  <c r="AD19" i="1"/>
  <c r="AC19" i="1"/>
  <c r="AB19" i="1"/>
  <c r="AD18" i="1"/>
  <c r="AC18" i="1"/>
  <c r="AB18" i="1"/>
  <c r="AD17" i="1"/>
  <c r="AC17" i="1"/>
  <c r="AB17" i="1"/>
  <c r="Q17" i="1"/>
  <c r="AD16" i="1"/>
  <c r="AC16" i="1"/>
  <c r="AB16" i="1"/>
  <c r="AD15" i="1"/>
  <c r="AC15" i="1"/>
  <c r="AB15" i="1"/>
  <c r="V4" i="1"/>
  <c r="V5" i="1" s="1"/>
  <c r="H80" i="1" l="1"/>
  <c r="O78" i="1"/>
  <c r="I80" i="1"/>
  <c r="O243" i="1"/>
  <c r="J132" i="1"/>
  <c r="M143" i="1"/>
  <c r="O246" i="1"/>
  <c r="N56" i="1"/>
  <c r="N110" i="1"/>
  <c r="N97" i="1"/>
  <c r="M68" i="1"/>
  <c r="J84" i="1"/>
  <c r="H86" i="1"/>
  <c r="L86" i="1"/>
  <c r="L67" i="1"/>
  <c r="L171" i="1"/>
  <c r="M171" i="1"/>
  <c r="N171" i="1"/>
  <c r="J165" i="1"/>
  <c r="O171" i="1"/>
  <c r="O112" i="1"/>
  <c r="K132" i="1"/>
  <c r="N150" i="1"/>
  <c r="N161" i="1"/>
  <c r="M165" i="1"/>
  <c r="O48" i="1"/>
  <c r="I102" i="1"/>
  <c r="O150" i="1"/>
  <c r="I33" i="1"/>
  <c r="K227" i="1"/>
  <c r="J33" i="1"/>
  <c r="N59" i="1"/>
  <c r="I70" i="1"/>
  <c r="M127" i="1"/>
  <c r="L227" i="1"/>
  <c r="K33" i="1"/>
  <c r="O33" i="1"/>
  <c r="O94" i="1"/>
  <c r="K53" i="1"/>
  <c r="O199" i="1"/>
  <c r="J70" i="1"/>
  <c r="L102" i="1"/>
  <c r="K83" i="1"/>
  <c r="N102" i="1"/>
  <c r="O159" i="1"/>
  <c r="K270" i="1"/>
  <c r="J272" i="1"/>
  <c r="L270" i="1"/>
  <c r="J235" i="1"/>
  <c r="J216" i="1"/>
  <c r="K235" i="1"/>
  <c r="J246" i="1"/>
  <c r="J281" i="1"/>
  <c r="H56" i="1"/>
  <c r="K246" i="1"/>
  <c r="O248" i="1"/>
  <c r="L68" i="1"/>
  <c r="M110" i="1"/>
  <c r="L112" i="1"/>
  <c r="M71" i="1"/>
  <c r="K75" i="1"/>
  <c r="L99" i="1"/>
  <c r="O63" i="1"/>
  <c r="N71" i="1"/>
  <c r="N75" i="1"/>
  <c r="L83" i="1"/>
  <c r="J91" i="1"/>
  <c r="O97" i="1"/>
  <c r="M99" i="1"/>
  <c r="H253" i="1"/>
  <c r="M270" i="1"/>
  <c r="M59" i="1"/>
  <c r="N61" i="1"/>
  <c r="O71" i="1"/>
  <c r="O75" i="1"/>
  <c r="K91" i="1"/>
  <c r="I120" i="1"/>
  <c r="L143" i="1"/>
  <c r="O245" i="1"/>
  <c r="K251" i="1"/>
  <c r="L253" i="1"/>
  <c r="K120" i="1"/>
  <c r="M145" i="1"/>
  <c r="M160" i="1"/>
  <c r="O162" i="1"/>
  <c r="O194" i="1"/>
  <c r="K247" i="1"/>
  <c r="N253" i="1"/>
  <c r="J120" i="1"/>
  <c r="M253" i="1"/>
  <c r="L120" i="1"/>
  <c r="O192" i="1"/>
  <c r="K238" i="1"/>
  <c r="N104" i="1"/>
  <c r="L125" i="1"/>
  <c r="J127" i="1"/>
  <c r="L156" i="1"/>
  <c r="K224" i="1"/>
  <c r="L238" i="1"/>
  <c r="O256" i="1"/>
  <c r="I281" i="1"/>
  <c r="H55" i="1"/>
  <c r="M156" i="1"/>
  <c r="L224" i="1"/>
  <c r="I265" i="1"/>
  <c r="I55" i="1"/>
  <c r="N127" i="1"/>
  <c r="N156" i="1"/>
  <c r="O176" i="1"/>
  <c r="M189" i="1"/>
  <c r="O208" i="1"/>
  <c r="H212" i="1"/>
  <c r="O216" i="1"/>
  <c r="M220" i="1"/>
  <c r="M224" i="1"/>
  <c r="J263" i="1"/>
  <c r="J265" i="1"/>
  <c r="J267" i="1"/>
  <c r="N275" i="1"/>
  <c r="L59" i="1"/>
  <c r="N63" i="1"/>
  <c r="O156" i="1"/>
  <c r="L160" i="1"/>
  <c r="N189" i="1"/>
  <c r="N224" i="1"/>
  <c r="K265" i="1"/>
  <c r="O275" i="1"/>
  <c r="M62" i="1"/>
  <c r="H62" i="1"/>
  <c r="O62" i="1"/>
  <c r="K62" i="1"/>
  <c r="J62" i="1"/>
  <c r="I62" i="1"/>
  <c r="I228" i="1"/>
  <c r="L228" i="1"/>
  <c r="J228" i="1"/>
  <c r="N185" i="1"/>
  <c r="M185" i="1"/>
  <c r="L185" i="1"/>
  <c r="O30" i="1"/>
  <c r="N30" i="1"/>
  <c r="H117" i="1"/>
  <c r="K117" i="1"/>
  <c r="I35" i="1"/>
  <c r="L286" i="1"/>
  <c r="K35" i="1"/>
  <c r="M108" i="1"/>
  <c r="I110" i="1"/>
  <c r="H176" i="1"/>
  <c r="L235" i="1"/>
  <c r="M286" i="1"/>
  <c r="L33" i="1"/>
  <c r="L35" i="1"/>
  <c r="N108" i="1"/>
  <c r="J110" i="1"/>
  <c r="J135" i="1"/>
  <c r="I176" i="1"/>
  <c r="M235" i="1"/>
  <c r="J256" i="1"/>
  <c r="I276" i="1"/>
  <c r="L28" i="1"/>
  <c r="M33" i="1"/>
  <c r="M35" i="1"/>
  <c r="H66" i="1"/>
  <c r="K110" i="1"/>
  <c r="K135" i="1"/>
  <c r="J156" i="1"/>
  <c r="J176" i="1"/>
  <c r="N235" i="1"/>
  <c r="M237" i="1"/>
  <c r="K256" i="1"/>
  <c r="M28" i="1"/>
  <c r="E31" i="1"/>
  <c r="N33" i="1"/>
  <c r="L110" i="1"/>
  <c r="K176" i="1"/>
  <c r="O235" i="1"/>
  <c r="N237" i="1"/>
  <c r="L256" i="1"/>
  <c r="O258" i="1"/>
  <c r="L132" i="1"/>
  <c r="J151" i="1"/>
  <c r="N160" i="1"/>
  <c r="N165" i="1"/>
  <c r="J190" i="1"/>
  <c r="I86" i="1"/>
  <c r="O132" i="1"/>
  <c r="H140" i="1"/>
  <c r="K151" i="1"/>
  <c r="O160" i="1"/>
  <c r="J162" i="1"/>
  <c r="I167" i="1"/>
  <c r="K190" i="1"/>
  <c r="L206" i="1"/>
  <c r="H141" i="1"/>
  <c r="K141" i="1"/>
  <c r="J140" i="1"/>
  <c r="L151" i="1"/>
  <c r="L162" i="1"/>
  <c r="J189" i="1"/>
  <c r="L190" i="1"/>
  <c r="L192" i="1"/>
  <c r="K202" i="1"/>
  <c r="H238" i="1"/>
  <c r="O67" i="1"/>
  <c r="M86" i="1"/>
  <c r="I88" i="1"/>
  <c r="M94" i="1"/>
  <c r="M140" i="1"/>
  <c r="M151" i="1"/>
  <c r="M162" i="1"/>
  <c r="K189" i="1"/>
  <c r="M192" i="1"/>
  <c r="L202" i="1"/>
  <c r="L208" i="1"/>
  <c r="H235" i="1"/>
  <c r="I238" i="1"/>
  <c r="M141" i="1"/>
  <c r="I151" i="1"/>
  <c r="I190" i="1"/>
  <c r="E33" i="1"/>
  <c r="K40" i="1"/>
  <c r="L88" i="1"/>
  <c r="N94" i="1"/>
  <c r="N140" i="1"/>
  <c r="L189" i="1"/>
  <c r="M202" i="1"/>
  <c r="J238" i="1"/>
  <c r="J236" i="1"/>
  <c r="K236" i="1"/>
  <c r="I225" i="1"/>
  <c r="O225" i="1"/>
  <c r="N225" i="1"/>
  <c r="K225" i="1"/>
  <c r="M225" i="1"/>
  <c r="L225" i="1"/>
  <c r="J225" i="1"/>
  <c r="L121" i="1"/>
  <c r="J121" i="1"/>
  <c r="O142" i="1"/>
  <c r="H142" i="1"/>
  <c r="O266" i="1"/>
  <c r="I266" i="1"/>
  <c r="H266" i="1"/>
  <c r="L51" i="1"/>
  <c r="K51" i="1"/>
  <c r="I47" i="1"/>
  <c r="H47" i="1"/>
  <c r="J133" i="1"/>
  <c r="K133" i="1"/>
  <c r="I133" i="1"/>
  <c r="I174" i="1"/>
  <c r="H174" i="1"/>
  <c r="J174" i="1"/>
  <c r="K214" i="1"/>
  <c r="L214" i="1"/>
  <c r="H214" i="1"/>
  <c r="I182" i="1"/>
  <c r="H182" i="1"/>
  <c r="I203" i="1"/>
  <c r="M203" i="1"/>
  <c r="L203" i="1"/>
  <c r="K203" i="1"/>
  <c r="J203" i="1"/>
  <c r="O203" i="1"/>
  <c r="N203" i="1"/>
  <c r="L163" i="1"/>
  <c r="M163" i="1"/>
  <c r="K163" i="1"/>
  <c r="J163" i="1"/>
  <c r="K193" i="1"/>
  <c r="J193" i="1"/>
  <c r="O269" i="1"/>
  <c r="N269" i="1"/>
  <c r="M269" i="1"/>
  <c r="L269" i="1"/>
  <c r="I257" i="1"/>
  <c r="J257" i="1"/>
  <c r="H257" i="1"/>
  <c r="I239" i="1"/>
  <c r="H239" i="1"/>
  <c r="M261" i="1"/>
  <c r="N261" i="1"/>
  <c r="M129" i="1"/>
  <c r="J129" i="1"/>
  <c r="N131" i="1"/>
  <c r="L131" i="1"/>
  <c r="J131" i="1"/>
  <c r="I131" i="1"/>
  <c r="O181" i="1"/>
  <c r="L181" i="1"/>
  <c r="J188" i="1"/>
  <c r="I188" i="1"/>
  <c r="K116" i="1"/>
  <c r="J116" i="1"/>
  <c r="I123" i="1"/>
  <c r="H166" i="1"/>
  <c r="N210" i="1"/>
  <c r="O210" i="1"/>
  <c r="M210" i="1"/>
  <c r="H217" i="1"/>
  <c r="K240" i="1"/>
  <c r="J240" i="1"/>
  <c r="O58" i="1"/>
  <c r="N58" i="1"/>
  <c r="L116" i="1"/>
  <c r="J123" i="1"/>
  <c r="H63" i="1"/>
  <c r="J68" i="1"/>
  <c r="L75" i="1"/>
  <c r="K123" i="1"/>
  <c r="H143" i="1"/>
  <c r="I157" i="1"/>
  <c r="H159" i="1"/>
  <c r="J166" i="1"/>
  <c r="H185" i="1"/>
  <c r="L212" i="1"/>
  <c r="I212" i="1"/>
  <c r="J286" i="1"/>
  <c r="I166" i="1"/>
  <c r="H183" i="1"/>
  <c r="K183" i="1"/>
  <c r="N194" i="1"/>
  <c r="J194" i="1"/>
  <c r="I194" i="1"/>
  <c r="I40" i="1"/>
  <c r="J60" i="1"/>
  <c r="J71" i="1"/>
  <c r="H71" i="1"/>
  <c r="K166" i="1"/>
  <c r="K185" i="1"/>
  <c r="O250" i="1"/>
  <c r="N250" i="1"/>
  <c r="J250" i="1"/>
  <c r="I250" i="1"/>
  <c r="H250" i="1"/>
  <c r="K79" i="1"/>
  <c r="M91" i="1"/>
  <c r="N128" i="1"/>
  <c r="K241" i="1"/>
  <c r="J241" i="1"/>
  <c r="L285" i="1"/>
  <c r="I42" i="1"/>
  <c r="N100" i="1"/>
  <c r="M100" i="1"/>
  <c r="K128" i="1"/>
  <c r="M166" i="1"/>
  <c r="J29" i="1"/>
  <c r="J31" i="1"/>
  <c r="J38" i="1"/>
  <c r="I65" i="1"/>
  <c r="N84" i="1"/>
  <c r="I84" i="1"/>
  <c r="H84" i="1"/>
  <c r="L91" i="1"/>
  <c r="O143" i="1"/>
  <c r="J143" i="1"/>
  <c r="I143" i="1"/>
  <c r="N166" i="1"/>
  <c r="O185" i="1"/>
  <c r="L223" i="1"/>
  <c r="K223" i="1"/>
  <c r="J223" i="1"/>
  <c r="H285" i="1"/>
  <c r="L29" i="1"/>
  <c r="H48" i="1"/>
  <c r="L62" i="1"/>
  <c r="M67" i="1"/>
  <c r="N79" i="1"/>
  <c r="J86" i="1"/>
  <c r="N91" i="1"/>
  <c r="L104" i="1"/>
  <c r="K125" i="1"/>
  <c r="J125" i="1"/>
  <c r="H125" i="1"/>
  <c r="K127" i="1"/>
  <c r="O135" i="1"/>
  <c r="N135" i="1"/>
  <c r="M135" i="1"/>
  <c r="L139" i="1"/>
  <c r="N184" i="1"/>
  <c r="O228" i="1"/>
  <c r="N228" i="1"/>
  <c r="M256" i="1"/>
  <c r="O276" i="1"/>
  <c r="N276" i="1"/>
  <c r="M276" i="1"/>
  <c r="L276" i="1"/>
  <c r="M285" i="1"/>
  <c r="N62" i="1"/>
  <c r="J83" i="1"/>
  <c r="K86" i="1"/>
  <c r="O102" i="1"/>
  <c r="K102" i="1"/>
  <c r="J102" i="1"/>
  <c r="H102" i="1"/>
  <c r="M104" i="1"/>
  <c r="M117" i="1"/>
  <c r="L117" i="1"/>
  <c r="L127" i="1"/>
  <c r="O201" i="1"/>
  <c r="H201" i="1"/>
  <c r="K206" i="1"/>
  <c r="J206" i="1"/>
  <c r="O213" i="1"/>
  <c r="N213" i="1"/>
  <c r="M213" i="1"/>
  <c r="H228" i="1"/>
  <c r="H276" i="1"/>
  <c r="N285" i="1"/>
  <c r="K48" i="1"/>
  <c r="J48" i="1"/>
  <c r="I48" i="1"/>
  <c r="H124" i="1"/>
  <c r="I172" i="1"/>
  <c r="H210" i="1"/>
  <c r="K220" i="1"/>
  <c r="I220" i="1"/>
  <c r="H220" i="1"/>
  <c r="L222" i="1"/>
  <c r="O267" i="1"/>
  <c r="H267" i="1"/>
  <c r="O284" i="1"/>
  <c r="N284" i="1"/>
  <c r="M284" i="1"/>
  <c r="L284" i="1"/>
  <c r="K284" i="1"/>
  <c r="O32" i="1"/>
  <c r="L41" i="1"/>
  <c r="H52" i="1"/>
  <c r="N86" i="1"/>
  <c r="M119" i="1"/>
  <c r="O119" i="1"/>
  <c r="L119" i="1"/>
  <c r="J119" i="1"/>
  <c r="J124" i="1"/>
  <c r="I160" i="1"/>
  <c r="J172" i="1"/>
  <c r="M177" i="1"/>
  <c r="H194" i="1"/>
  <c r="I210" i="1"/>
  <c r="M222" i="1"/>
  <c r="K228" i="1"/>
  <c r="L240" i="1"/>
  <c r="O280" i="1"/>
  <c r="M280" i="1"/>
  <c r="L280" i="1"/>
  <c r="K280" i="1"/>
  <c r="J280" i="1"/>
  <c r="I284" i="1"/>
  <c r="J128" i="1"/>
  <c r="H128" i="1"/>
  <c r="L166" i="1"/>
  <c r="O283" i="1"/>
  <c r="N283" i="1"/>
  <c r="M283" i="1"/>
  <c r="L283" i="1"/>
  <c r="I79" i="1"/>
  <c r="M79" i="1"/>
  <c r="L79" i="1"/>
  <c r="J79" i="1"/>
  <c r="K95" i="1"/>
  <c r="H95" i="1"/>
  <c r="J139" i="1"/>
  <c r="I139" i="1"/>
  <c r="K222" i="1"/>
  <c r="J45" i="1"/>
  <c r="K124" i="1"/>
  <c r="O153" i="1"/>
  <c r="N153" i="1"/>
  <c r="L153" i="1"/>
  <c r="J160" i="1"/>
  <c r="K194" i="1"/>
  <c r="J210" i="1"/>
  <c r="N222" i="1"/>
  <c r="M240" i="1"/>
  <c r="O264" i="1"/>
  <c r="L264" i="1"/>
  <c r="K264" i="1"/>
  <c r="J284" i="1"/>
  <c r="M30" i="1"/>
  <c r="O34" i="1"/>
  <c r="M34" i="1"/>
  <c r="K34" i="1"/>
  <c r="I34" i="1"/>
  <c r="L45" i="1"/>
  <c r="K71" i="1"/>
  <c r="H85" i="1"/>
  <c r="O99" i="1"/>
  <c r="K99" i="1"/>
  <c r="J99" i="1"/>
  <c r="K131" i="1"/>
  <c r="J141" i="1"/>
  <c r="O148" i="1"/>
  <c r="N148" i="1"/>
  <c r="K160" i="1"/>
  <c r="H188" i="1"/>
  <c r="L194" i="1"/>
  <c r="K210" i="1"/>
  <c r="M228" i="1"/>
  <c r="N240" i="1"/>
  <c r="K281" i="1"/>
  <c r="N28" i="1"/>
  <c r="I56" i="1"/>
  <c r="M112" i="1"/>
  <c r="M132" i="1"/>
  <c r="K140" i="1"/>
  <c r="L176" i="1"/>
  <c r="N227" i="1"/>
  <c r="M232" i="1"/>
  <c r="M238" i="1"/>
  <c r="I258" i="1"/>
  <c r="L265" i="1"/>
  <c r="L281" i="1"/>
  <c r="J56" i="1"/>
  <c r="N132" i="1"/>
  <c r="L140" i="1"/>
  <c r="O238" i="1"/>
  <c r="J258" i="1"/>
  <c r="M265" i="1"/>
  <c r="M281" i="1"/>
  <c r="O90" i="1"/>
  <c r="N90" i="1"/>
  <c r="K90" i="1"/>
  <c r="L90" i="1"/>
  <c r="M90" i="1"/>
  <c r="J90" i="1"/>
  <c r="I90" i="1"/>
  <c r="H90" i="1"/>
  <c r="AE311" i="1"/>
  <c r="AF311" i="1" s="1"/>
  <c r="AE295" i="1"/>
  <c r="AF295" i="1" s="1"/>
  <c r="AE302" i="1"/>
  <c r="AF302" i="1" s="1"/>
  <c r="AE286" i="1"/>
  <c r="AF286" i="1" s="1"/>
  <c r="AE278" i="1"/>
  <c r="AF278" i="1" s="1"/>
  <c r="AE270" i="1"/>
  <c r="AF270" i="1" s="1"/>
  <c r="AE262" i="1"/>
  <c r="AF262" i="1" s="1"/>
  <c r="AE254" i="1"/>
  <c r="AF254" i="1" s="1"/>
  <c r="AE246" i="1"/>
  <c r="AF246" i="1" s="1"/>
  <c r="AE238" i="1"/>
  <c r="AF238" i="1" s="1"/>
  <c r="AE230" i="1"/>
  <c r="AF230" i="1" s="1"/>
  <c r="AE222" i="1"/>
  <c r="AF222" i="1" s="1"/>
  <c r="AE214" i="1"/>
  <c r="AF214" i="1" s="1"/>
  <c r="AE309" i="1"/>
  <c r="AF309" i="1" s="1"/>
  <c r="AE293" i="1"/>
  <c r="AF293" i="1" s="1"/>
  <c r="AE314" i="1"/>
  <c r="AF314" i="1" s="1"/>
  <c r="AE312" i="1"/>
  <c r="AF312" i="1" s="1"/>
  <c r="AE308" i="1"/>
  <c r="AF308" i="1" s="1"/>
  <c r="AE275" i="1"/>
  <c r="AF275" i="1" s="1"/>
  <c r="AE260" i="1"/>
  <c r="AF260" i="1" s="1"/>
  <c r="AE255" i="1"/>
  <c r="AF255" i="1" s="1"/>
  <c r="AE250" i="1"/>
  <c r="AF250" i="1" s="1"/>
  <c r="AE310" i="1"/>
  <c r="AF310" i="1" s="1"/>
  <c r="AE265" i="1"/>
  <c r="AF265" i="1" s="1"/>
  <c r="AE229" i="1"/>
  <c r="AF229" i="1" s="1"/>
  <c r="AE224" i="1"/>
  <c r="AF224" i="1" s="1"/>
  <c r="AE285" i="1"/>
  <c r="AF285" i="1" s="1"/>
  <c r="AE280" i="1"/>
  <c r="AF280" i="1" s="1"/>
  <c r="AE259" i="1"/>
  <c r="AF259" i="1" s="1"/>
  <c r="AE244" i="1"/>
  <c r="AF244" i="1" s="1"/>
  <c r="AE239" i="1"/>
  <c r="AF239" i="1" s="1"/>
  <c r="AE234" i="1"/>
  <c r="AF234" i="1" s="1"/>
  <c r="AE284" i="1"/>
  <c r="AF284" i="1" s="1"/>
  <c r="AE269" i="1"/>
  <c r="AF269" i="1" s="1"/>
  <c r="AE235" i="1"/>
  <c r="AF235" i="1" s="1"/>
  <c r="AE213" i="1"/>
  <c r="AF213" i="1" s="1"/>
  <c r="AE203" i="1"/>
  <c r="AF203" i="1" s="1"/>
  <c r="AE307" i="1"/>
  <c r="AF307" i="1" s="1"/>
  <c r="AE305" i="1"/>
  <c r="AF305" i="1" s="1"/>
  <c r="AE299" i="1"/>
  <c r="AF299" i="1" s="1"/>
  <c r="AE288" i="1"/>
  <c r="AF288" i="1" s="1"/>
  <c r="AE283" i="1"/>
  <c r="AF283" i="1" s="1"/>
  <c r="AE267" i="1"/>
  <c r="AF267" i="1" s="1"/>
  <c r="AE237" i="1"/>
  <c r="AF237" i="1" s="1"/>
  <c r="AE236" i="1"/>
  <c r="AF236" i="1" s="1"/>
  <c r="AE228" i="1"/>
  <c r="AF228" i="1" s="1"/>
  <c r="AE206" i="1"/>
  <c r="AF206" i="1" s="1"/>
  <c r="AE190" i="1"/>
  <c r="AF190" i="1" s="1"/>
  <c r="AE187" i="1"/>
  <c r="AF187" i="1" s="1"/>
  <c r="AE179" i="1"/>
  <c r="AF179" i="1" s="1"/>
  <c r="AE268" i="1"/>
  <c r="AF268" i="1" s="1"/>
  <c r="AE233" i="1"/>
  <c r="AF233" i="1" s="1"/>
  <c r="AE232" i="1"/>
  <c r="AF232" i="1" s="1"/>
  <c r="AE231" i="1"/>
  <c r="AF231" i="1" s="1"/>
  <c r="AE209" i="1"/>
  <c r="AF209" i="1" s="1"/>
  <c r="AE193" i="1"/>
  <c r="AF193" i="1" s="1"/>
  <c r="AE303" i="1"/>
  <c r="AF303" i="1" s="1"/>
  <c r="AE301" i="1"/>
  <c r="AF301" i="1" s="1"/>
  <c r="AE290" i="1"/>
  <c r="AF290" i="1" s="1"/>
  <c r="AE282" i="1"/>
  <c r="AF282" i="1" s="1"/>
  <c r="AE266" i="1"/>
  <c r="AF266" i="1" s="1"/>
  <c r="AE253" i="1"/>
  <c r="AF253" i="1" s="1"/>
  <c r="AE227" i="1"/>
  <c r="AF227" i="1" s="1"/>
  <c r="AE196" i="1"/>
  <c r="AF196" i="1" s="1"/>
  <c r="AE184" i="1"/>
  <c r="AF184" i="1" s="1"/>
  <c r="AE176" i="1"/>
  <c r="AF176" i="1" s="1"/>
  <c r="AE281" i="1"/>
  <c r="AF281" i="1" s="1"/>
  <c r="AE279" i="1"/>
  <c r="AF279" i="1" s="1"/>
  <c r="AE251" i="1"/>
  <c r="AF251" i="1" s="1"/>
  <c r="AE212" i="1"/>
  <c r="AF212" i="1" s="1"/>
  <c r="AE199" i="1"/>
  <c r="AF199" i="1" s="1"/>
  <c r="AE306" i="1"/>
  <c r="AF306" i="1" s="1"/>
  <c r="AE287" i="1"/>
  <c r="AF287" i="1" s="1"/>
  <c r="AE245" i="1"/>
  <c r="AF245" i="1" s="1"/>
  <c r="AE221" i="1"/>
  <c r="AF221" i="1" s="1"/>
  <c r="AE166" i="1"/>
  <c r="AF166" i="1" s="1"/>
  <c r="AE298" i="1"/>
  <c r="AF298" i="1" s="1"/>
  <c r="AE274" i="1"/>
  <c r="AF274" i="1" s="1"/>
  <c r="AE256" i="1"/>
  <c r="AF256" i="1" s="1"/>
  <c r="AE211" i="1"/>
  <c r="AF211" i="1" s="1"/>
  <c r="AE210" i="1"/>
  <c r="AF210" i="1" s="1"/>
  <c r="AE188" i="1"/>
  <c r="AF188" i="1" s="1"/>
  <c r="AE182" i="1"/>
  <c r="AF182" i="1" s="1"/>
  <c r="AE177" i="1"/>
  <c r="AF177" i="1" s="1"/>
  <c r="AE169" i="1"/>
  <c r="AF169" i="1" s="1"/>
  <c r="AE154" i="1"/>
  <c r="AF154" i="1" s="1"/>
  <c r="AE146" i="1"/>
  <c r="AF146" i="1" s="1"/>
  <c r="AE289" i="1"/>
  <c r="AF289" i="1" s="1"/>
  <c r="AE223" i="1"/>
  <c r="AF223" i="1" s="1"/>
  <c r="AE292" i="1"/>
  <c r="AF292" i="1" s="1"/>
  <c r="AE258" i="1"/>
  <c r="AF258" i="1" s="1"/>
  <c r="AE257" i="1"/>
  <c r="AF257" i="1" s="1"/>
  <c r="AE205" i="1"/>
  <c r="AF205" i="1" s="1"/>
  <c r="AE172" i="1"/>
  <c r="AF172" i="1" s="1"/>
  <c r="AE159" i="1"/>
  <c r="AF159" i="1" s="1"/>
  <c r="AE151" i="1"/>
  <c r="AF151" i="1" s="1"/>
  <c r="AE143" i="1"/>
  <c r="AF143" i="1" s="1"/>
  <c r="AE276" i="1"/>
  <c r="AF276" i="1" s="1"/>
  <c r="AE249" i="1"/>
  <c r="AF249" i="1" s="1"/>
  <c r="AE248" i="1"/>
  <c r="AF248" i="1" s="1"/>
  <c r="AE247" i="1"/>
  <c r="AF247" i="1" s="1"/>
  <c r="AE240" i="1"/>
  <c r="AF240" i="1" s="1"/>
  <c r="AE215" i="1"/>
  <c r="AF215" i="1" s="1"/>
  <c r="AE208" i="1"/>
  <c r="AF208" i="1" s="1"/>
  <c r="AE207" i="1"/>
  <c r="AF207" i="1" s="1"/>
  <c r="AE186" i="1"/>
  <c r="AF186" i="1" s="1"/>
  <c r="AE181" i="1"/>
  <c r="AF181" i="1" s="1"/>
  <c r="AE162" i="1"/>
  <c r="AF162" i="1" s="1"/>
  <c r="AE273" i="1"/>
  <c r="AF273" i="1" s="1"/>
  <c r="AE242" i="1"/>
  <c r="AF242" i="1" s="1"/>
  <c r="AE171" i="1"/>
  <c r="AF171" i="1" s="1"/>
  <c r="AE178" i="1"/>
  <c r="AF178" i="1" s="1"/>
  <c r="AE173" i="1"/>
  <c r="AF173" i="1" s="1"/>
  <c r="AE105" i="1"/>
  <c r="AF105" i="1" s="1"/>
  <c r="AE97" i="1"/>
  <c r="AF97" i="1" s="1"/>
  <c r="AE89" i="1"/>
  <c r="AF89" i="1" s="1"/>
  <c r="AE81" i="1"/>
  <c r="AF81" i="1" s="1"/>
  <c r="AE73" i="1"/>
  <c r="AF73" i="1" s="1"/>
  <c r="AE65" i="1"/>
  <c r="AF65" i="1" s="1"/>
  <c r="AE220" i="1"/>
  <c r="AF220" i="1" s="1"/>
  <c r="AE219" i="1"/>
  <c r="AF219" i="1" s="1"/>
  <c r="AE197" i="1"/>
  <c r="AF197" i="1" s="1"/>
  <c r="AE185" i="1"/>
  <c r="AF185" i="1" s="1"/>
  <c r="AE183" i="1"/>
  <c r="AF183" i="1" s="1"/>
  <c r="AE175" i="1"/>
  <c r="AF175" i="1" s="1"/>
  <c r="AE174" i="1"/>
  <c r="AF174" i="1" s="1"/>
  <c r="AE170" i="1"/>
  <c r="AF170" i="1" s="1"/>
  <c r="AE155" i="1"/>
  <c r="AF155" i="1" s="1"/>
  <c r="AE142" i="1"/>
  <c r="AF142" i="1" s="1"/>
  <c r="AE136" i="1"/>
  <c r="AF136" i="1" s="1"/>
  <c r="AE132" i="1"/>
  <c r="AF132" i="1" s="1"/>
  <c r="AE128" i="1"/>
  <c r="AF128" i="1" s="1"/>
  <c r="AE124" i="1"/>
  <c r="AF124" i="1" s="1"/>
  <c r="AE120" i="1"/>
  <c r="AF120" i="1" s="1"/>
  <c r="AE113" i="1"/>
  <c r="AF113" i="1" s="1"/>
  <c r="AE313" i="1"/>
  <c r="AF313" i="1" s="1"/>
  <c r="AE291" i="1"/>
  <c r="AF291" i="1" s="1"/>
  <c r="AE263" i="1"/>
  <c r="AF263" i="1" s="1"/>
  <c r="AE180" i="1"/>
  <c r="AF180" i="1" s="1"/>
  <c r="AE168" i="1"/>
  <c r="AF168" i="1" s="1"/>
  <c r="AE141" i="1"/>
  <c r="AF141" i="1" s="1"/>
  <c r="AE140" i="1"/>
  <c r="AF140" i="1" s="1"/>
  <c r="AE116" i="1"/>
  <c r="AF116" i="1" s="1"/>
  <c r="AE110" i="1"/>
  <c r="AF110" i="1" s="1"/>
  <c r="AE102" i="1"/>
  <c r="AF102" i="1" s="1"/>
  <c r="AE94" i="1"/>
  <c r="AF94" i="1" s="1"/>
  <c r="AE304" i="1"/>
  <c r="AF304" i="1" s="1"/>
  <c r="AE243" i="1"/>
  <c r="AF243" i="1" s="1"/>
  <c r="AE216" i="1"/>
  <c r="AF216" i="1" s="1"/>
  <c r="AE204" i="1"/>
  <c r="AF204" i="1" s="1"/>
  <c r="AE189" i="1"/>
  <c r="AF189" i="1" s="1"/>
  <c r="AE153" i="1"/>
  <c r="AF153" i="1" s="1"/>
  <c r="AE271" i="1"/>
  <c r="AF271" i="1" s="1"/>
  <c r="AE163" i="1"/>
  <c r="AF163" i="1" s="1"/>
  <c r="AE133" i="1"/>
  <c r="AF133" i="1" s="1"/>
  <c r="AE130" i="1"/>
  <c r="AF130" i="1" s="1"/>
  <c r="AE129" i="1"/>
  <c r="AF129" i="1" s="1"/>
  <c r="AE123" i="1"/>
  <c r="AF123" i="1" s="1"/>
  <c r="AE119" i="1"/>
  <c r="AF119" i="1" s="1"/>
  <c r="AE90" i="1"/>
  <c r="AF90" i="1" s="1"/>
  <c r="AE85" i="1"/>
  <c r="AF85" i="1" s="1"/>
  <c r="AE201" i="1"/>
  <c r="AF201" i="1" s="1"/>
  <c r="AE194" i="1"/>
  <c r="AF194" i="1" s="1"/>
  <c r="AE149" i="1"/>
  <c r="AF149" i="1" s="1"/>
  <c r="AE134" i="1"/>
  <c r="AF134" i="1" s="1"/>
  <c r="AE125" i="1"/>
  <c r="AF125" i="1" s="1"/>
  <c r="AE122" i="1"/>
  <c r="AF122" i="1" s="1"/>
  <c r="AE121" i="1"/>
  <c r="AF121" i="1" s="1"/>
  <c r="AE80" i="1"/>
  <c r="AF80" i="1" s="1"/>
  <c r="AE59" i="1"/>
  <c r="AF59" i="1" s="1"/>
  <c r="AE51" i="1"/>
  <c r="AF51" i="1" s="1"/>
  <c r="AE43" i="1"/>
  <c r="AF43" i="1" s="1"/>
  <c r="AE35" i="1"/>
  <c r="AF35" i="1" s="1"/>
  <c r="AE272" i="1"/>
  <c r="AF272" i="1" s="1"/>
  <c r="AE264" i="1"/>
  <c r="AF264" i="1" s="1"/>
  <c r="AE218" i="1"/>
  <c r="AF218" i="1" s="1"/>
  <c r="AE202" i="1"/>
  <c r="AF202" i="1" s="1"/>
  <c r="AE165" i="1"/>
  <c r="AF165" i="1" s="1"/>
  <c r="AE150" i="1"/>
  <c r="AF150" i="1" s="1"/>
  <c r="AE126" i="1"/>
  <c r="AF126" i="1" s="1"/>
  <c r="AE117" i="1"/>
  <c r="AF117" i="1" s="1"/>
  <c r="AE101" i="1"/>
  <c r="AF101" i="1" s="1"/>
  <c r="AE76" i="1"/>
  <c r="AF76" i="1" s="1"/>
  <c r="AE72" i="1"/>
  <c r="AF72" i="1" s="1"/>
  <c r="AE261" i="1"/>
  <c r="AF261" i="1" s="1"/>
  <c r="AE164" i="1"/>
  <c r="AF164" i="1" s="1"/>
  <c r="AE152" i="1"/>
  <c r="AF152" i="1" s="1"/>
  <c r="AE118" i="1"/>
  <c r="AF118" i="1" s="1"/>
  <c r="AE114" i="1"/>
  <c r="AF114" i="1" s="1"/>
  <c r="AE100" i="1"/>
  <c r="AF100" i="1" s="1"/>
  <c r="AE99" i="1"/>
  <c r="AF99" i="1" s="1"/>
  <c r="AE84" i="1"/>
  <c r="AF84" i="1" s="1"/>
  <c r="AE68" i="1"/>
  <c r="AF68" i="1" s="1"/>
  <c r="AE64" i="1"/>
  <c r="AF64" i="1" s="1"/>
  <c r="AE56" i="1"/>
  <c r="AF56" i="1" s="1"/>
  <c r="AE48" i="1"/>
  <c r="AF48" i="1" s="1"/>
  <c r="AE40" i="1"/>
  <c r="AF40" i="1" s="1"/>
  <c r="AE241" i="1"/>
  <c r="AF241" i="1" s="1"/>
  <c r="AE145" i="1"/>
  <c r="AF145" i="1" s="1"/>
  <c r="AE98" i="1"/>
  <c r="AF98" i="1" s="1"/>
  <c r="AE88" i="1"/>
  <c r="AF88" i="1" s="1"/>
  <c r="AE75" i="1"/>
  <c r="AF75" i="1" s="1"/>
  <c r="AE71" i="1"/>
  <c r="AF71" i="1" s="1"/>
  <c r="AE195" i="1"/>
  <c r="AF195" i="1" s="1"/>
  <c r="AE135" i="1"/>
  <c r="AF135" i="1" s="1"/>
  <c r="AE86" i="1"/>
  <c r="AF86" i="1" s="1"/>
  <c r="AE78" i="1"/>
  <c r="AF78" i="1" s="1"/>
  <c r="AE34" i="1"/>
  <c r="AF34" i="1" s="1"/>
  <c r="AE198" i="1"/>
  <c r="AF198" i="1" s="1"/>
  <c r="AE148" i="1"/>
  <c r="AF148" i="1" s="1"/>
  <c r="AE144" i="1"/>
  <c r="AF144" i="1" s="1"/>
  <c r="AE87" i="1"/>
  <c r="AF87" i="1" s="1"/>
  <c r="AE83" i="1"/>
  <c r="AF83" i="1" s="1"/>
  <c r="AE77" i="1"/>
  <c r="AF77" i="1" s="1"/>
  <c r="AE53" i="1"/>
  <c r="AF53" i="1" s="1"/>
  <c r="AE297" i="1"/>
  <c r="AF297" i="1" s="1"/>
  <c r="AE112" i="1"/>
  <c r="AF112" i="1" s="1"/>
  <c r="AE92" i="1"/>
  <c r="AF92" i="1" s="1"/>
  <c r="AE70" i="1"/>
  <c r="AF70" i="1" s="1"/>
  <c r="AE69" i="1"/>
  <c r="AF69" i="1" s="1"/>
  <c r="AE38" i="1"/>
  <c r="AF38" i="1" s="1"/>
  <c r="AE300" i="1"/>
  <c r="AF300" i="1" s="1"/>
  <c r="AE226" i="1"/>
  <c r="AF226" i="1" s="1"/>
  <c r="AE127" i="1"/>
  <c r="AF127" i="1" s="1"/>
  <c r="AE37" i="1"/>
  <c r="AF37" i="1" s="1"/>
  <c r="AE296" i="1"/>
  <c r="AF296" i="1" s="1"/>
  <c r="AE160" i="1"/>
  <c r="AF160" i="1" s="1"/>
  <c r="AE158" i="1"/>
  <c r="AF158" i="1" s="1"/>
  <c r="AE95" i="1"/>
  <c r="AF95" i="1" s="1"/>
  <c r="AE60" i="1"/>
  <c r="AF60" i="1" s="1"/>
  <c r="AE200" i="1"/>
  <c r="AF200" i="1" s="1"/>
  <c r="AE106" i="1"/>
  <c r="AF106" i="1" s="1"/>
  <c r="AE82" i="1"/>
  <c r="AF82" i="1" s="1"/>
  <c r="AE156" i="1"/>
  <c r="AF156" i="1" s="1"/>
  <c r="AE93" i="1"/>
  <c r="AF93" i="1" s="1"/>
  <c r="AE66" i="1"/>
  <c r="AF66" i="1" s="1"/>
  <c r="AE57" i="1"/>
  <c r="AF57" i="1" s="1"/>
  <c r="AE191" i="1"/>
  <c r="AF191" i="1" s="1"/>
  <c r="AE138" i="1"/>
  <c r="AF138" i="1" s="1"/>
  <c r="AE294" i="1"/>
  <c r="AF294" i="1" s="1"/>
  <c r="AE217" i="1"/>
  <c r="AF217" i="1" s="1"/>
  <c r="AE161" i="1"/>
  <c r="AF161" i="1" s="1"/>
  <c r="AE107" i="1"/>
  <c r="AF107" i="1" s="1"/>
  <c r="AE103" i="1"/>
  <c r="AF103" i="1" s="1"/>
  <c r="AE58" i="1"/>
  <c r="AF58" i="1" s="1"/>
  <c r="AE139" i="1"/>
  <c r="AF139" i="1" s="1"/>
  <c r="AE79" i="1"/>
  <c r="AF79" i="1" s="1"/>
  <c r="AE67" i="1"/>
  <c r="AF67" i="1" s="1"/>
  <c r="AE252" i="1"/>
  <c r="AF252" i="1" s="1"/>
  <c r="AE192" i="1"/>
  <c r="AF192" i="1" s="1"/>
  <c r="AE157" i="1"/>
  <c r="AF157" i="1" s="1"/>
  <c r="AE30" i="1"/>
  <c r="AF30" i="1" s="1"/>
  <c r="AE24" i="1"/>
  <c r="AF24" i="1" s="1"/>
  <c r="AE21" i="1"/>
  <c r="AF21" i="1" s="1"/>
  <c r="AE104" i="1"/>
  <c r="AF104" i="1" s="1"/>
  <c r="AE18" i="1"/>
  <c r="AF18" i="1" s="1"/>
  <c r="AE167" i="1"/>
  <c r="AF167" i="1" s="1"/>
  <c r="AE108" i="1"/>
  <c r="AF108" i="1" s="1"/>
  <c r="AE91" i="1"/>
  <c r="AF91" i="1" s="1"/>
  <c r="AE62" i="1"/>
  <c r="AF62" i="1" s="1"/>
  <c r="AE277" i="1"/>
  <c r="AF277" i="1" s="1"/>
  <c r="AE147" i="1"/>
  <c r="AF147" i="1" s="1"/>
  <c r="AE61" i="1"/>
  <c r="AF61" i="1" s="1"/>
  <c r="AE109" i="1"/>
  <c r="AF109" i="1" s="1"/>
  <c r="AE96" i="1"/>
  <c r="AF96" i="1" s="1"/>
  <c r="AE74" i="1"/>
  <c r="AF74" i="1" s="1"/>
  <c r="AE63" i="1"/>
  <c r="AF63" i="1" s="1"/>
  <c r="AE33" i="1"/>
  <c r="AF33" i="1" s="1"/>
  <c r="AE29" i="1"/>
  <c r="AF29" i="1" s="1"/>
  <c r="AE45" i="1"/>
  <c r="AF45" i="1" s="1"/>
  <c r="AE31" i="1"/>
  <c r="AF31" i="1" s="1"/>
  <c r="AE25" i="1"/>
  <c r="AF25" i="1" s="1"/>
  <c r="AE15" i="1"/>
  <c r="AF15" i="1" s="1"/>
  <c r="AE50" i="1"/>
  <c r="AF50" i="1" s="1"/>
  <c r="AE39" i="1"/>
  <c r="AF39" i="1" s="1"/>
  <c r="AE32" i="1"/>
  <c r="AF32" i="1" s="1"/>
  <c r="AE46" i="1"/>
  <c r="AF46" i="1" s="1"/>
  <c r="AE23" i="1"/>
  <c r="AF23" i="1" s="1"/>
  <c r="AE19" i="1"/>
  <c r="AF19" i="1" s="1"/>
  <c r="AE225" i="1"/>
  <c r="AF225" i="1" s="1"/>
  <c r="AE54" i="1"/>
  <c r="AF54" i="1" s="1"/>
  <c r="AE36" i="1"/>
  <c r="AF36" i="1" s="1"/>
  <c r="AE16" i="1"/>
  <c r="AF16" i="1" s="1"/>
  <c r="AE137" i="1"/>
  <c r="AF137" i="1" s="1"/>
  <c r="AE111" i="1"/>
  <c r="AF111" i="1" s="1"/>
  <c r="AE55" i="1"/>
  <c r="AF55" i="1" s="1"/>
  <c r="AE47" i="1"/>
  <c r="AF47" i="1" s="1"/>
  <c r="AE22" i="1"/>
  <c r="AF22" i="1" s="1"/>
  <c r="AE17" i="1"/>
  <c r="AF17" i="1" s="1"/>
  <c r="AE52" i="1"/>
  <c r="AF52" i="1" s="1"/>
  <c r="AE131" i="1"/>
  <c r="AF131" i="1" s="1"/>
  <c r="AE41" i="1"/>
  <c r="AF41" i="1" s="1"/>
  <c r="AE26" i="1"/>
  <c r="AF26" i="1" s="1"/>
  <c r="AE44" i="1"/>
  <c r="AF44" i="1" s="1"/>
  <c r="AE27" i="1"/>
  <c r="AF27" i="1" s="1"/>
  <c r="AE115" i="1"/>
  <c r="AF115" i="1" s="1"/>
  <c r="AE49" i="1"/>
  <c r="AF49" i="1" s="1"/>
  <c r="AE42" i="1"/>
  <c r="AF42" i="1" s="1"/>
  <c r="AE28" i="1"/>
  <c r="AF28" i="1" s="1"/>
  <c r="AE20" i="1"/>
  <c r="AF20" i="1" s="1"/>
  <c r="K27" i="1"/>
  <c r="O27" i="1"/>
  <c r="N27" i="1"/>
  <c r="M27" i="1"/>
  <c r="L27" i="1"/>
  <c r="J27" i="1"/>
  <c r="O144" i="1"/>
  <c r="N144" i="1"/>
  <c r="M144" i="1"/>
  <c r="L144" i="1"/>
  <c r="K144" i="1"/>
  <c r="J144" i="1"/>
  <c r="I30" i="1"/>
  <c r="E30" i="1"/>
  <c r="K80" i="1"/>
  <c r="J80" i="1"/>
  <c r="O80" i="1"/>
  <c r="M80" i="1"/>
  <c r="L80" i="1"/>
  <c r="I144" i="1"/>
  <c r="K277" i="1"/>
  <c r="J277" i="1"/>
  <c r="I277" i="1"/>
  <c r="O277" i="1"/>
  <c r="N277" i="1"/>
  <c r="M277" i="1"/>
  <c r="L277" i="1"/>
  <c r="O89" i="1"/>
  <c r="L89" i="1"/>
  <c r="K89" i="1"/>
  <c r="N89" i="1"/>
  <c r="M89" i="1"/>
  <c r="O114" i="1"/>
  <c r="N114" i="1"/>
  <c r="M114" i="1"/>
  <c r="L114" i="1"/>
  <c r="K114" i="1"/>
  <c r="H144" i="1"/>
  <c r="K154" i="1"/>
  <c r="J154" i="1"/>
  <c r="I154" i="1"/>
  <c r="H154" i="1"/>
  <c r="L154" i="1"/>
  <c r="N154" i="1"/>
  <c r="M154" i="1"/>
  <c r="I205" i="1"/>
  <c r="H205" i="1"/>
  <c r="O205" i="1"/>
  <c r="N205" i="1"/>
  <c r="M205" i="1"/>
  <c r="L205" i="1"/>
  <c r="K205" i="1"/>
  <c r="J205" i="1"/>
  <c r="H30" i="1"/>
  <c r="O29" i="1"/>
  <c r="K29" i="1"/>
  <c r="E29" i="1"/>
  <c r="J30" i="1"/>
  <c r="O31" i="1"/>
  <c r="N31" i="1"/>
  <c r="M31" i="1"/>
  <c r="L31" i="1"/>
  <c r="O68" i="1"/>
  <c r="N68" i="1"/>
  <c r="I68" i="1"/>
  <c r="H68" i="1"/>
  <c r="I89" i="1"/>
  <c r="O103" i="1"/>
  <c r="N103" i="1"/>
  <c r="M103" i="1"/>
  <c r="J103" i="1"/>
  <c r="L103" i="1"/>
  <c r="K103" i="1"/>
  <c r="I114" i="1"/>
  <c r="N169" i="1"/>
  <c r="M169" i="1"/>
  <c r="L169" i="1"/>
  <c r="K169" i="1"/>
  <c r="H169" i="1"/>
  <c r="O169" i="1"/>
  <c r="J169" i="1"/>
  <c r="I169" i="1"/>
  <c r="M274" i="1"/>
  <c r="L274" i="1"/>
  <c r="K274" i="1"/>
  <c r="N274" i="1"/>
  <c r="J274" i="1"/>
  <c r="I274" i="1"/>
  <c r="H274" i="1"/>
  <c r="H29" i="1"/>
  <c r="K30" i="1"/>
  <c r="H31" i="1"/>
  <c r="J34" i="1"/>
  <c r="N34" i="1"/>
  <c r="H34" i="1"/>
  <c r="E34" i="1"/>
  <c r="O36" i="1"/>
  <c r="N36" i="1"/>
  <c r="L36" i="1"/>
  <c r="K36" i="1"/>
  <c r="J36" i="1"/>
  <c r="M36" i="1"/>
  <c r="I36" i="1"/>
  <c r="H36" i="1"/>
  <c r="E36" i="1"/>
  <c r="J89" i="1"/>
  <c r="H103" i="1"/>
  <c r="J114" i="1"/>
  <c r="M167" i="1"/>
  <c r="O167" i="1"/>
  <c r="N167" i="1"/>
  <c r="L167" i="1"/>
  <c r="K167" i="1"/>
  <c r="J167" i="1"/>
  <c r="I199" i="1"/>
  <c r="L199" i="1"/>
  <c r="K199" i="1"/>
  <c r="J199" i="1"/>
  <c r="H199" i="1"/>
  <c r="M199" i="1"/>
  <c r="E32" i="1"/>
  <c r="O59" i="1"/>
  <c r="I59" i="1"/>
  <c r="H59" i="1"/>
  <c r="J59" i="1"/>
  <c r="I29" i="1"/>
  <c r="L30" i="1"/>
  <c r="I31" i="1"/>
  <c r="N43" i="1"/>
  <c r="M43" i="1"/>
  <c r="O43" i="1"/>
  <c r="L43" i="1"/>
  <c r="K43" i="1"/>
  <c r="J43" i="1"/>
  <c r="I43" i="1"/>
  <c r="H43" i="1"/>
  <c r="I61" i="1"/>
  <c r="H61" i="1"/>
  <c r="M61" i="1"/>
  <c r="L61" i="1"/>
  <c r="K61" i="1"/>
  <c r="J61" i="1"/>
  <c r="O73" i="1"/>
  <c r="N73" i="1"/>
  <c r="M73" i="1"/>
  <c r="J73" i="1"/>
  <c r="L73" i="1"/>
  <c r="K73" i="1"/>
  <c r="I103" i="1"/>
  <c r="M64" i="1"/>
  <c r="L64" i="1"/>
  <c r="O64" i="1"/>
  <c r="N64" i="1"/>
  <c r="K64" i="1"/>
  <c r="J64" i="1"/>
  <c r="I64" i="1"/>
  <c r="H64" i="1"/>
  <c r="H73" i="1"/>
  <c r="I73" i="1"/>
  <c r="O105" i="1"/>
  <c r="N105" i="1"/>
  <c r="M105" i="1"/>
  <c r="L105" i="1"/>
  <c r="I105" i="1"/>
  <c r="K105" i="1"/>
  <c r="J105" i="1"/>
  <c r="H105" i="1"/>
  <c r="K113" i="1"/>
  <c r="O113" i="1"/>
  <c r="N113" i="1"/>
  <c r="M113" i="1"/>
  <c r="L113" i="1"/>
  <c r="J113" i="1"/>
  <c r="O230" i="1"/>
  <c r="N230" i="1"/>
  <c r="M230" i="1"/>
  <c r="L230" i="1"/>
  <c r="K230" i="1"/>
  <c r="J230" i="1"/>
  <c r="I230" i="1"/>
  <c r="H230" i="1"/>
  <c r="M32" i="1"/>
  <c r="I32" i="1"/>
  <c r="L32" i="1"/>
  <c r="K32" i="1"/>
  <c r="J32" i="1"/>
  <c r="H32" i="1"/>
  <c r="O187" i="1"/>
  <c r="L187" i="1"/>
  <c r="N187" i="1"/>
  <c r="K187" i="1"/>
  <c r="M187" i="1"/>
  <c r="J187" i="1"/>
  <c r="I187" i="1"/>
  <c r="H187" i="1"/>
  <c r="O255" i="1"/>
  <c r="N255" i="1"/>
  <c r="M255" i="1"/>
  <c r="L255" i="1"/>
  <c r="K255" i="1"/>
  <c r="J255" i="1"/>
  <c r="I255" i="1"/>
  <c r="H255" i="1"/>
  <c r="O81" i="1"/>
  <c r="N81" i="1"/>
  <c r="M81" i="1"/>
  <c r="L81" i="1"/>
  <c r="I81" i="1"/>
  <c r="K81" i="1"/>
  <c r="J81" i="1"/>
  <c r="H81" i="1"/>
  <c r="I113" i="1"/>
  <c r="I37" i="1"/>
  <c r="H37" i="1"/>
  <c r="J37" i="1"/>
  <c r="O37" i="1"/>
  <c r="N37" i="1"/>
  <c r="M37" i="1"/>
  <c r="L37" i="1"/>
  <c r="K37" i="1"/>
  <c r="H27" i="1"/>
  <c r="I248" i="1"/>
  <c r="H248" i="1"/>
  <c r="J248" i="1"/>
  <c r="K248" i="1"/>
  <c r="L248" i="1"/>
  <c r="M248" i="1"/>
  <c r="N29" i="1"/>
  <c r="I27" i="1"/>
  <c r="E28" i="1"/>
  <c r="K28" i="1"/>
  <c r="J28" i="1"/>
  <c r="I28" i="1"/>
  <c r="H28" i="1"/>
  <c r="O60" i="1"/>
  <c r="N60" i="1"/>
  <c r="M60" i="1"/>
  <c r="L60" i="1"/>
  <c r="I60" i="1"/>
  <c r="H60" i="1"/>
  <c r="O84" i="1"/>
  <c r="M84" i="1"/>
  <c r="L84" i="1"/>
  <c r="K96" i="1"/>
  <c r="J96" i="1"/>
  <c r="I96" i="1"/>
  <c r="H96" i="1"/>
  <c r="L96" i="1"/>
  <c r="N96" i="1"/>
  <c r="M96" i="1"/>
  <c r="K72" i="1"/>
  <c r="J72" i="1"/>
  <c r="N72" i="1"/>
  <c r="M72" i="1"/>
  <c r="O72" i="1"/>
  <c r="L72" i="1"/>
  <c r="I72" i="1"/>
  <c r="H72" i="1"/>
  <c r="M109" i="1"/>
  <c r="L109" i="1"/>
  <c r="K109" i="1"/>
  <c r="J109" i="1"/>
  <c r="I109" i="1"/>
  <c r="H109" i="1"/>
  <c r="N109" i="1"/>
  <c r="L211" i="1"/>
  <c r="K211" i="1"/>
  <c r="J211" i="1"/>
  <c r="I211" i="1"/>
  <c r="H211" i="1"/>
  <c r="O211" i="1"/>
  <c r="N211" i="1"/>
  <c r="M211" i="1"/>
  <c r="O188" i="1"/>
  <c r="N188" i="1"/>
  <c r="M188" i="1"/>
  <c r="L188" i="1"/>
  <c r="K188" i="1"/>
  <c r="M54" i="1"/>
  <c r="L54" i="1"/>
  <c r="O98" i="1"/>
  <c r="N98" i="1"/>
  <c r="M98" i="1"/>
  <c r="L98" i="1"/>
  <c r="K98" i="1"/>
  <c r="J98" i="1"/>
  <c r="I98" i="1"/>
  <c r="M134" i="1"/>
  <c r="K134" i="1"/>
  <c r="N134" i="1"/>
  <c r="L134" i="1"/>
  <c r="J134" i="1"/>
  <c r="I134" i="1"/>
  <c r="H134" i="1"/>
  <c r="O134" i="1"/>
  <c r="M138" i="1"/>
  <c r="L138" i="1"/>
  <c r="K138" i="1"/>
  <c r="J138" i="1"/>
  <c r="I138" i="1"/>
  <c r="H138" i="1"/>
  <c r="I173" i="1"/>
  <c r="H173" i="1"/>
  <c r="O173" i="1"/>
  <c r="N173" i="1"/>
  <c r="L173" i="1"/>
  <c r="K173" i="1"/>
  <c r="H54" i="1"/>
  <c r="O57" i="1"/>
  <c r="N57" i="1"/>
  <c r="K57" i="1"/>
  <c r="L57" i="1"/>
  <c r="J57" i="1"/>
  <c r="I57" i="1"/>
  <c r="N76" i="1"/>
  <c r="M76" i="1"/>
  <c r="M77" i="1"/>
  <c r="L77" i="1"/>
  <c r="O77" i="1"/>
  <c r="J77" i="1"/>
  <c r="N77" i="1"/>
  <c r="K77" i="1"/>
  <c r="M78" i="1"/>
  <c r="L78" i="1"/>
  <c r="K78" i="1"/>
  <c r="J78" i="1"/>
  <c r="N78" i="1"/>
  <c r="I78" i="1"/>
  <c r="H98" i="1"/>
  <c r="I124" i="1"/>
  <c r="N124" i="1"/>
  <c r="M124" i="1"/>
  <c r="L124" i="1"/>
  <c r="N138" i="1"/>
  <c r="O146" i="1"/>
  <c r="N146" i="1"/>
  <c r="M146" i="1"/>
  <c r="L146" i="1"/>
  <c r="K146" i="1"/>
  <c r="I146" i="1"/>
  <c r="H146" i="1"/>
  <c r="O149" i="1"/>
  <c r="L149" i="1"/>
  <c r="K149" i="1"/>
  <c r="J149" i="1"/>
  <c r="I149" i="1"/>
  <c r="H149" i="1"/>
  <c r="N149" i="1"/>
  <c r="J173" i="1"/>
  <c r="M184" i="1"/>
  <c r="L184" i="1"/>
  <c r="K184" i="1"/>
  <c r="J184" i="1"/>
  <c r="I184" i="1"/>
  <c r="H184" i="1"/>
  <c r="I191" i="1"/>
  <c r="O191" i="1"/>
  <c r="N191" i="1"/>
  <c r="M191" i="1"/>
  <c r="L191" i="1"/>
  <c r="K191" i="1"/>
  <c r="J191" i="1"/>
  <c r="O223" i="1"/>
  <c r="N223" i="1"/>
  <c r="M223" i="1"/>
  <c r="I223" i="1"/>
  <c r="H223" i="1"/>
  <c r="H38" i="1"/>
  <c r="N49" i="1"/>
  <c r="K49" i="1"/>
  <c r="J49" i="1"/>
  <c r="I83" i="1"/>
  <c r="H83" i="1"/>
  <c r="O83" i="1"/>
  <c r="N83" i="1"/>
  <c r="O152" i="1"/>
  <c r="N152" i="1"/>
  <c r="M152" i="1"/>
  <c r="J152" i="1"/>
  <c r="I152" i="1"/>
  <c r="O198" i="1"/>
  <c r="L198" i="1"/>
  <c r="K198" i="1"/>
  <c r="J198" i="1"/>
  <c r="I198" i="1"/>
  <c r="H198" i="1"/>
  <c r="N198" i="1"/>
  <c r="M198" i="1"/>
  <c r="M226" i="1"/>
  <c r="L226" i="1"/>
  <c r="K226" i="1"/>
  <c r="O226" i="1"/>
  <c r="N226" i="1"/>
  <c r="J226" i="1"/>
  <c r="H226" i="1"/>
  <c r="I232" i="1"/>
  <c r="H232" i="1"/>
  <c r="L232" i="1"/>
  <c r="K232" i="1"/>
  <c r="J232" i="1"/>
  <c r="N232" i="1"/>
  <c r="I54" i="1"/>
  <c r="H57" i="1"/>
  <c r="K58" i="1"/>
  <c r="J58" i="1"/>
  <c r="I58" i="1"/>
  <c r="H58" i="1"/>
  <c r="L58" i="1"/>
  <c r="H76" i="1"/>
  <c r="H77" i="1"/>
  <c r="L94" i="1"/>
  <c r="K94" i="1"/>
  <c r="J94" i="1"/>
  <c r="I94" i="1"/>
  <c r="I107" i="1"/>
  <c r="H107" i="1"/>
  <c r="M107" i="1"/>
  <c r="L107" i="1"/>
  <c r="K107" i="1"/>
  <c r="J107" i="1"/>
  <c r="N107" i="1"/>
  <c r="O120" i="1"/>
  <c r="M120" i="1"/>
  <c r="H120" i="1"/>
  <c r="O138" i="1"/>
  <c r="M149" i="1"/>
  <c r="K153" i="1"/>
  <c r="J153" i="1"/>
  <c r="I153" i="1"/>
  <c r="H153" i="1"/>
  <c r="M173" i="1"/>
  <c r="M183" i="1"/>
  <c r="L183" i="1"/>
  <c r="J183" i="1"/>
  <c r="O183" i="1"/>
  <c r="N183" i="1"/>
  <c r="H191" i="1"/>
  <c r="M234" i="1"/>
  <c r="L234" i="1"/>
  <c r="K234" i="1"/>
  <c r="O234" i="1"/>
  <c r="N234" i="1"/>
  <c r="J234" i="1"/>
  <c r="I234" i="1"/>
  <c r="L46" i="1"/>
  <c r="K46" i="1"/>
  <c r="J46" i="1"/>
  <c r="J54" i="1"/>
  <c r="M57" i="1"/>
  <c r="I76" i="1"/>
  <c r="I77" i="1"/>
  <c r="O82" i="1"/>
  <c r="N82" i="1"/>
  <c r="K82" i="1"/>
  <c r="J82" i="1"/>
  <c r="I82" i="1"/>
  <c r="H82" i="1"/>
  <c r="K137" i="1"/>
  <c r="I137" i="1"/>
  <c r="O137" i="1"/>
  <c r="N137" i="1"/>
  <c r="J137" i="1"/>
  <c r="I38" i="1"/>
  <c r="N41" i="1"/>
  <c r="K41" i="1"/>
  <c r="J41" i="1"/>
  <c r="I41" i="1"/>
  <c r="K42" i="1"/>
  <c r="J42" i="1"/>
  <c r="H42" i="1"/>
  <c r="H46" i="1"/>
  <c r="M47" i="1"/>
  <c r="L47" i="1"/>
  <c r="J47" i="1"/>
  <c r="H49" i="1"/>
  <c r="J51" i="1"/>
  <c r="I51" i="1"/>
  <c r="H51" i="1"/>
  <c r="O52" i="1"/>
  <c r="N52" i="1"/>
  <c r="L52" i="1"/>
  <c r="I53" i="1"/>
  <c r="H53" i="1"/>
  <c r="O53" i="1"/>
  <c r="N53" i="1"/>
  <c r="K54" i="1"/>
  <c r="O65" i="1"/>
  <c r="N65" i="1"/>
  <c r="K65" i="1"/>
  <c r="L65" i="1"/>
  <c r="J65" i="1"/>
  <c r="J76" i="1"/>
  <c r="L82" i="1"/>
  <c r="K88" i="1"/>
  <c r="J88" i="1"/>
  <c r="H88" i="1"/>
  <c r="N88" i="1"/>
  <c r="M88" i="1"/>
  <c r="M93" i="1"/>
  <c r="L93" i="1"/>
  <c r="K93" i="1"/>
  <c r="J93" i="1"/>
  <c r="I93" i="1"/>
  <c r="O93" i="1"/>
  <c r="N93" i="1"/>
  <c r="H93" i="1"/>
  <c r="H137" i="1"/>
  <c r="H152" i="1"/>
  <c r="N182" i="1"/>
  <c r="M182" i="1"/>
  <c r="I183" i="1"/>
  <c r="O254" i="1"/>
  <c r="K254" i="1"/>
  <c r="J254" i="1"/>
  <c r="I254" i="1"/>
  <c r="H254" i="1"/>
  <c r="N254" i="1"/>
  <c r="M254" i="1"/>
  <c r="L254" i="1"/>
  <c r="M39" i="1"/>
  <c r="L39" i="1"/>
  <c r="J39" i="1"/>
  <c r="K39" i="1"/>
  <c r="I39" i="1"/>
  <c r="O44" i="1"/>
  <c r="N44" i="1"/>
  <c r="L44" i="1"/>
  <c r="J44" i="1"/>
  <c r="I44" i="1"/>
  <c r="N54" i="1"/>
  <c r="M87" i="1"/>
  <c r="L87" i="1"/>
  <c r="K87" i="1"/>
  <c r="J87" i="1"/>
  <c r="I87" i="1"/>
  <c r="O87" i="1"/>
  <c r="N87" i="1"/>
  <c r="O106" i="1"/>
  <c r="N106" i="1"/>
  <c r="M106" i="1"/>
  <c r="L106" i="1"/>
  <c r="K106" i="1"/>
  <c r="J106" i="1"/>
  <c r="I106" i="1"/>
  <c r="H106" i="1"/>
  <c r="O111" i="1"/>
  <c r="N111" i="1"/>
  <c r="M111" i="1"/>
  <c r="J111" i="1"/>
  <c r="I111" i="1"/>
  <c r="O155" i="1"/>
  <c r="N155" i="1"/>
  <c r="M155" i="1"/>
  <c r="L155" i="1"/>
  <c r="K155" i="1"/>
  <c r="I155" i="1"/>
  <c r="H155" i="1"/>
  <c r="M179" i="1"/>
  <c r="L179" i="1"/>
  <c r="K179" i="1"/>
  <c r="J179" i="1"/>
  <c r="I179" i="1"/>
  <c r="O179" i="1"/>
  <c r="N179" i="1"/>
  <c r="H179" i="1"/>
  <c r="K186" i="1"/>
  <c r="J186" i="1"/>
  <c r="H186" i="1"/>
  <c r="O186" i="1"/>
  <c r="L186" i="1"/>
  <c r="N186" i="1"/>
  <c r="M186" i="1"/>
  <c r="M209" i="1"/>
  <c r="O209" i="1"/>
  <c r="N209" i="1"/>
  <c r="L209" i="1"/>
  <c r="I209" i="1"/>
  <c r="K38" i="1"/>
  <c r="H39" i="1"/>
  <c r="H44" i="1"/>
  <c r="M46" i="1"/>
  <c r="L49" i="1"/>
  <c r="K50" i="1"/>
  <c r="J50" i="1"/>
  <c r="H50" i="1"/>
  <c r="O50" i="1"/>
  <c r="N50" i="1"/>
  <c r="M50" i="1"/>
  <c r="O54" i="1"/>
  <c r="M69" i="1"/>
  <c r="L69" i="1"/>
  <c r="K69" i="1"/>
  <c r="O69" i="1"/>
  <c r="L76" i="1"/>
  <c r="H87" i="1"/>
  <c r="O92" i="1"/>
  <c r="N92" i="1"/>
  <c r="M92" i="1"/>
  <c r="J92" i="1"/>
  <c r="L92" i="1"/>
  <c r="M101" i="1"/>
  <c r="L101" i="1"/>
  <c r="K101" i="1"/>
  <c r="J101" i="1"/>
  <c r="I101" i="1"/>
  <c r="O101" i="1"/>
  <c r="N101" i="1"/>
  <c r="H111" i="1"/>
  <c r="I119" i="1"/>
  <c r="H119" i="1"/>
  <c r="N119" i="1"/>
  <c r="M122" i="1"/>
  <c r="L122" i="1"/>
  <c r="K122" i="1"/>
  <c r="J122" i="1"/>
  <c r="I122" i="1"/>
  <c r="O122" i="1"/>
  <c r="N122" i="1"/>
  <c r="H122" i="1"/>
  <c r="M126" i="1"/>
  <c r="K126" i="1"/>
  <c r="N126" i="1"/>
  <c r="L126" i="1"/>
  <c r="J126" i="1"/>
  <c r="I126" i="1"/>
  <c r="H126" i="1"/>
  <c r="M137" i="1"/>
  <c r="L152" i="1"/>
  <c r="I186" i="1"/>
  <c r="H209" i="1"/>
  <c r="E35" i="1"/>
  <c r="O35" i="1"/>
  <c r="N35" i="1"/>
  <c r="J35" i="1"/>
  <c r="L38" i="1"/>
  <c r="N39" i="1"/>
  <c r="J40" i="1"/>
  <c r="M41" i="1"/>
  <c r="M42" i="1"/>
  <c r="K44" i="1"/>
  <c r="N46" i="1"/>
  <c r="K47" i="1"/>
  <c r="M49" i="1"/>
  <c r="I50" i="1"/>
  <c r="M51" i="1"/>
  <c r="J52" i="1"/>
  <c r="L53" i="1"/>
  <c r="M55" i="1"/>
  <c r="L55" i="1"/>
  <c r="K55" i="1"/>
  <c r="J55" i="1"/>
  <c r="O55" i="1"/>
  <c r="M65" i="1"/>
  <c r="H69" i="1"/>
  <c r="O76" i="1"/>
  <c r="H92" i="1"/>
  <c r="I97" i="1"/>
  <c r="H97" i="1"/>
  <c r="M97" i="1"/>
  <c r="L97" i="1"/>
  <c r="K97" i="1"/>
  <c r="O100" i="1"/>
  <c r="K100" i="1"/>
  <c r="J100" i="1"/>
  <c r="H101" i="1"/>
  <c r="K111" i="1"/>
  <c r="O115" i="1"/>
  <c r="K115" i="1"/>
  <c r="J115" i="1"/>
  <c r="I115" i="1"/>
  <c r="H115" i="1"/>
  <c r="N115" i="1"/>
  <c r="M115" i="1"/>
  <c r="L115" i="1"/>
  <c r="O126" i="1"/>
  <c r="O136" i="1"/>
  <c r="N136" i="1"/>
  <c r="K136" i="1"/>
  <c r="M136" i="1"/>
  <c r="J168" i="1"/>
  <c r="I168" i="1"/>
  <c r="H168" i="1"/>
  <c r="N168" i="1"/>
  <c r="M168" i="1"/>
  <c r="L168" i="1"/>
  <c r="K168" i="1"/>
  <c r="M175" i="1"/>
  <c r="L175" i="1"/>
  <c r="J175" i="1"/>
  <c r="I175" i="1"/>
  <c r="H175" i="1"/>
  <c r="N175" i="1"/>
  <c r="K175" i="1"/>
  <c r="J182" i="1"/>
  <c r="K204" i="1"/>
  <c r="O204" i="1"/>
  <c r="N204" i="1"/>
  <c r="M204" i="1"/>
  <c r="L204" i="1"/>
  <c r="J204" i="1"/>
  <c r="H204" i="1"/>
  <c r="J209" i="1"/>
  <c r="M259" i="1"/>
  <c r="L259" i="1"/>
  <c r="K259" i="1"/>
  <c r="J259" i="1"/>
  <c r="I259" i="1"/>
  <c r="O259" i="1"/>
  <c r="N259" i="1"/>
  <c r="H259" i="1"/>
  <c r="M38" i="1"/>
  <c r="O39" i="1"/>
  <c r="O41" i="1"/>
  <c r="N42" i="1"/>
  <c r="M44" i="1"/>
  <c r="O46" i="1"/>
  <c r="N47" i="1"/>
  <c r="O49" i="1"/>
  <c r="L50" i="1"/>
  <c r="N51" i="1"/>
  <c r="K52" i="1"/>
  <c r="M53" i="1"/>
  <c r="M56" i="1"/>
  <c r="L56" i="1"/>
  <c r="K56" i="1"/>
  <c r="I69" i="1"/>
  <c r="M85" i="1"/>
  <c r="L85" i="1"/>
  <c r="I85" i="1"/>
  <c r="N85" i="1"/>
  <c r="O85" i="1"/>
  <c r="I92" i="1"/>
  <c r="H100" i="1"/>
  <c r="L111" i="1"/>
  <c r="O125" i="1"/>
  <c r="N125" i="1"/>
  <c r="M125" i="1"/>
  <c r="M130" i="1"/>
  <c r="L130" i="1"/>
  <c r="K130" i="1"/>
  <c r="J130" i="1"/>
  <c r="I130" i="1"/>
  <c r="N130" i="1"/>
  <c r="O130" i="1"/>
  <c r="H130" i="1"/>
  <c r="H136" i="1"/>
  <c r="O164" i="1"/>
  <c r="M164" i="1"/>
  <c r="L164" i="1"/>
  <c r="K164" i="1"/>
  <c r="J164" i="1"/>
  <c r="I164" i="1"/>
  <c r="H164" i="1"/>
  <c r="I181" i="1"/>
  <c r="H181" i="1"/>
  <c r="N181" i="1"/>
  <c r="M181" i="1"/>
  <c r="K182" i="1"/>
  <c r="K209" i="1"/>
  <c r="J278" i="1"/>
  <c r="I278" i="1"/>
  <c r="H278" i="1"/>
  <c r="K278" i="1"/>
  <c r="N278" i="1"/>
  <c r="M278" i="1"/>
  <c r="L278" i="1"/>
  <c r="O278" i="1"/>
  <c r="N38" i="1"/>
  <c r="O42" i="1"/>
  <c r="I45" i="1"/>
  <c r="H45" i="1"/>
  <c r="O45" i="1"/>
  <c r="N45" i="1"/>
  <c r="M45" i="1"/>
  <c r="O47" i="1"/>
  <c r="O51" i="1"/>
  <c r="M52" i="1"/>
  <c r="J69" i="1"/>
  <c r="O74" i="1"/>
  <c r="N74" i="1"/>
  <c r="L74" i="1"/>
  <c r="K74" i="1"/>
  <c r="J74" i="1"/>
  <c r="I74" i="1"/>
  <c r="K92" i="1"/>
  <c r="I100" i="1"/>
  <c r="M118" i="1"/>
  <c r="K118" i="1"/>
  <c r="N118" i="1"/>
  <c r="L118" i="1"/>
  <c r="J118" i="1"/>
  <c r="I118" i="1"/>
  <c r="H118" i="1"/>
  <c r="O118" i="1"/>
  <c r="I136" i="1"/>
  <c r="J181" i="1"/>
  <c r="L182" i="1"/>
  <c r="K221" i="1"/>
  <c r="J221" i="1"/>
  <c r="I221" i="1"/>
  <c r="N221" i="1"/>
  <c r="M221" i="1"/>
  <c r="L221" i="1"/>
  <c r="O221" i="1"/>
  <c r="O38" i="1"/>
  <c r="N40" i="1"/>
  <c r="M40" i="1"/>
  <c r="L40" i="1"/>
  <c r="H40" i="1"/>
  <c r="N48" i="1"/>
  <c r="M48" i="1"/>
  <c r="N69" i="1"/>
  <c r="H74" i="1"/>
  <c r="J85" i="1"/>
  <c r="L100" i="1"/>
  <c r="O117" i="1"/>
  <c r="N117" i="1"/>
  <c r="J117" i="1"/>
  <c r="I117" i="1"/>
  <c r="J136" i="1"/>
  <c r="O174" i="1"/>
  <c r="N174" i="1"/>
  <c r="M174" i="1"/>
  <c r="L174" i="1"/>
  <c r="K174" i="1"/>
  <c r="K181" i="1"/>
  <c r="O182" i="1"/>
  <c r="H221" i="1"/>
  <c r="M63" i="1"/>
  <c r="L63" i="1"/>
  <c r="K63" i="1"/>
  <c r="J63" i="1"/>
  <c r="O66" i="1"/>
  <c r="N66" i="1"/>
  <c r="M66" i="1"/>
  <c r="L66" i="1"/>
  <c r="K66" i="1"/>
  <c r="J66" i="1"/>
  <c r="I67" i="1"/>
  <c r="H67" i="1"/>
  <c r="K67" i="1"/>
  <c r="J67" i="1"/>
  <c r="I116" i="1"/>
  <c r="O116" i="1"/>
  <c r="O133" i="1"/>
  <c r="N133" i="1"/>
  <c r="L133" i="1"/>
  <c r="O172" i="1"/>
  <c r="N172" i="1"/>
  <c r="K172" i="1"/>
  <c r="N177" i="1"/>
  <c r="K177" i="1"/>
  <c r="J177" i="1"/>
  <c r="I177" i="1"/>
  <c r="H177" i="1"/>
  <c r="O279" i="1"/>
  <c r="N279" i="1"/>
  <c r="M279" i="1"/>
  <c r="J279" i="1"/>
  <c r="I279" i="1"/>
  <c r="H279" i="1"/>
  <c r="L279" i="1"/>
  <c r="M282" i="1"/>
  <c r="L282" i="1"/>
  <c r="K282" i="1"/>
  <c r="O282" i="1"/>
  <c r="N282" i="1"/>
  <c r="J282" i="1"/>
  <c r="I282" i="1"/>
  <c r="N70" i="1"/>
  <c r="M70" i="1"/>
  <c r="L70" i="1"/>
  <c r="K70" i="1"/>
  <c r="H70" i="1"/>
  <c r="I75" i="1"/>
  <c r="H75" i="1"/>
  <c r="J75" i="1"/>
  <c r="O108" i="1"/>
  <c r="L108" i="1"/>
  <c r="K108" i="1"/>
  <c r="J108" i="1"/>
  <c r="I108" i="1"/>
  <c r="K112" i="1"/>
  <c r="J112" i="1"/>
  <c r="I112" i="1"/>
  <c r="H112" i="1"/>
  <c r="H116" i="1"/>
  <c r="H133" i="1"/>
  <c r="H172" i="1"/>
  <c r="L177" i="1"/>
  <c r="K229" i="1"/>
  <c r="J229" i="1"/>
  <c r="I229" i="1"/>
  <c r="O229" i="1"/>
  <c r="N229" i="1"/>
  <c r="M229" i="1"/>
  <c r="L229" i="1"/>
  <c r="H229" i="1"/>
  <c r="L273" i="1"/>
  <c r="K273" i="1"/>
  <c r="J273" i="1"/>
  <c r="O273" i="1"/>
  <c r="N273" i="1"/>
  <c r="M273" i="1"/>
  <c r="I273" i="1"/>
  <c r="H282" i="1"/>
  <c r="O268" i="1"/>
  <c r="J268" i="1"/>
  <c r="I268" i="1"/>
  <c r="H268" i="1"/>
  <c r="O110" i="1"/>
  <c r="M116" i="1"/>
  <c r="O123" i="1"/>
  <c r="M123" i="1"/>
  <c r="H123" i="1"/>
  <c r="L123" i="1"/>
  <c r="O128" i="1"/>
  <c r="L128" i="1"/>
  <c r="M133" i="1"/>
  <c r="O141" i="1"/>
  <c r="L141" i="1"/>
  <c r="M142" i="1"/>
  <c r="L142" i="1"/>
  <c r="K142" i="1"/>
  <c r="J142" i="1"/>
  <c r="I142" i="1"/>
  <c r="M172" i="1"/>
  <c r="O180" i="1"/>
  <c r="N180" i="1"/>
  <c r="L180" i="1"/>
  <c r="I180" i="1"/>
  <c r="H180" i="1"/>
  <c r="K180" i="1"/>
  <c r="O247" i="1"/>
  <c r="N247" i="1"/>
  <c r="M247" i="1"/>
  <c r="J247" i="1"/>
  <c r="I247" i="1"/>
  <c r="H247" i="1"/>
  <c r="I249" i="1"/>
  <c r="H249" i="1"/>
  <c r="O249" i="1"/>
  <c r="N249" i="1"/>
  <c r="M249" i="1"/>
  <c r="L249" i="1"/>
  <c r="K249" i="1"/>
  <c r="J249" i="1"/>
  <c r="K268" i="1"/>
  <c r="I99" i="1"/>
  <c r="H99" i="1"/>
  <c r="N116" i="1"/>
  <c r="K121" i="1"/>
  <c r="I121" i="1"/>
  <c r="O121" i="1"/>
  <c r="N121" i="1"/>
  <c r="M121" i="1"/>
  <c r="K129" i="1"/>
  <c r="I129" i="1"/>
  <c r="O129" i="1"/>
  <c r="N129" i="1"/>
  <c r="L129" i="1"/>
  <c r="O231" i="1"/>
  <c r="N231" i="1"/>
  <c r="M231" i="1"/>
  <c r="L231" i="1"/>
  <c r="K231" i="1"/>
  <c r="J231" i="1"/>
  <c r="H231" i="1"/>
  <c r="L268" i="1"/>
  <c r="H121" i="1"/>
  <c r="I128" i="1"/>
  <c r="H129" i="1"/>
  <c r="I141" i="1"/>
  <c r="N142" i="1"/>
  <c r="H151" i="1"/>
  <c r="N151" i="1"/>
  <c r="K170" i="1"/>
  <c r="O170" i="1"/>
  <c r="N170" i="1"/>
  <c r="M170" i="1"/>
  <c r="L170" i="1"/>
  <c r="J170" i="1"/>
  <c r="I170" i="1"/>
  <c r="M268" i="1"/>
  <c r="M150" i="1"/>
  <c r="L150" i="1"/>
  <c r="K150" i="1"/>
  <c r="J150" i="1"/>
  <c r="I150" i="1"/>
  <c r="O157" i="1"/>
  <c r="N157" i="1"/>
  <c r="I165" i="1"/>
  <c r="H165" i="1"/>
  <c r="O239" i="1"/>
  <c r="N239" i="1"/>
  <c r="M239" i="1"/>
  <c r="L239" i="1"/>
  <c r="H243" i="1"/>
  <c r="N243" i="1"/>
  <c r="M243" i="1"/>
  <c r="L243" i="1"/>
  <c r="K243" i="1"/>
  <c r="J243" i="1"/>
  <c r="K283" i="1"/>
  <c r="J283" i="1"/>
  <c r="I283" i="1"/>
  <c r="H283" i="1"/>
  <c r="O95" i="1"/>
  <c r="N95" i="1"/>
  <c r="M95" i="1"/>
  <c r="I127" i="1"/>
  <c r="H127" i="1"/>
  <c r="O131" i="1"/>
  <c r="M131" i="1"/>
  <c r="H131" i="1"/>
  <c r="O139" i="1"/>
  <c r="M139" i="1"/>
  <c r="K139" i="1"/>
  <c r="H139" i="1"/>
  <c r="O140" i="1"/>
  <c r="J157" i="1"/>
  <c r="O206" i="1"/>
  <c r="I206" i="1"/>
  <c r="H206" i="1"/>
  <c r="J239" i="1"/>
  <c r="L275" i="1"/>
  <c r="K275" i="1"/>
  <c r="J275" i="1"/>
  <c r="I275" i="1"/>
  <c r="H275" i="1"/>
  <c r="K104" i="1"/>
  <c r="J104" i="1"/>
  <c r="I104" i="1"/>
  <c r="H104" i="1"/>
  <c r="I135" i="1"/>
  <c r="H135" i="1"/>
  <c r="K157" i="1"/>
  <c r="M158" i="1"/>
  <c r="L158" i="1"/>
  <c r="K158" i="1"/>
  <c r="J158" i="1"/>
  <c r="I158" i="1"/>
  <c r="O158" i="1"/>
  <c r="N158" i="1"/>
  <c r="M161" i="1"/>
  <c r="L161" i="1"/>
  <c r="K161" i="1"/>
  <c r="J161" i="1"/>
  <c r="I161" i="1"/>
  <c r="H161" i="1"/>
  <c r="K178" i="1"/>
  <c r="J178" i="1"/>
  <c r="H178" i="1"/>
  <c r="O178" i="1"/>
  <c r="N178" i="1"/>
  <c r="K239" i="1"/>
  <c r="M242" i="1"/>
  <c r="L242" i="1"/>
  <c r="K242" i="1"/>
  <c r="J242" i="1"/>
  <c r="I242" i="1"/>
  <c r="H242" i="1"/>
  <c r="O242" i="1"/>
  <c r="N242" i="1"/>
  <c r="I71" i="1"/>
  <c r="H79" i="1"/>
  <c r="I91" i="1"/>
  <c r="H91" i="1"/>
  <c r="I95" i="1"/>
  <c r="L157" i="1"/>
  <c r="H158" i="1"/>
  <c r="N159" i="1"/>
  <c r="M159" i="1"/>
  <c r="L159" i="1"/>
  <c r="K159" i="1"/>
  <c r="J159" i="1"/>
  <c r="K162" i="1"/>
  <c r="I162" i="1"/>
  <c r="H162" i="1"/>
  <c r="I178" i="1"/>
  <c r="J95" i="1"/>
  <c r="I148" i="1"/>
  <c r="H148" i="1"/>
  <c r="M148" i="1"/>
  <c r="L148" i="1"/>
  <c r="K148" i="1"/>
  <c r="J148" i="1"/>
  <c r="M157" i="1"/>
  <c r="L178" i="1"/>
  <c r="O251" i="1"/>
  <c r="N251" i="1"/>
  <c r="M251" i="1"/>
  <c r="J251" i="1"/>
  <c r="I251" i="1"/>
  <c r="H251" i="1"/>
  <c r="N143" i="1"/>
  <c r="N145" i="1"/>
  <c r="O147" i="1"/>
  <c r="N147" i="1"/>
  <c r="M147" i="1"/>
  <c r="L147" i="1"/>
  <c r="K147" i="1"/>
  <c r="J171" i="1"/>
  <c r="I171" i="1"/>
  <c r="H171" i="1"/>
  <c r="K196" i="1"/>
  <c r="M196" i="1"/>
  <c r="L196" i="1"/>
  <c r="J196" i="1"/>
  <c r="I196" i="1"/>
  <c r="H196" i="1"/>
  <c r="O200" i="1"/>
  <c r="L200" i="1"/>
  <c r="K200" i="1"/>
  <c r="J200" i="1"/>
  <c r="I200" i="1"/>
  <c r="H200" i="1"/>
  <c r="N202" i="1"/>
  <c r="K208" i="1"/>
  <c r="J208" i="1"/>
  <c r="I208" i="1"/>
  <c r="H208" i="1"/>
  <c r="O215" i="1"/>
  <c r="N215" i="1"/>
  <c r="M215" i="1"/>
  <c r="L215" i="1"/>
  <c r="K215" i="1"/>
  <c r="J215" i="1"/>
  <c r="I215" i="1"/>
  <c r="I233" i="1"/>
  <c r="H233" i="1"/>
  <c r="N233" i="1"/>
  <c r="M233" i="1"/>
  <c r="L233" i="1"/>
  <c r="K233" i="1"/>
  <c r="J233" i="1"/>
  <c r="M266" i="1"/>
  <c r="L266" i="1"/>
  <c r="K266" i="1"/>
  <c r="N267" i="1"/>
  <c r="H147" i="1"/>
  <c r="I156" i="1"/>
  <c r="H156" i="1"/>
  <c r="N196" i="1"/>
  <c r="M200" i="1"/>
  <c r="M201" i="1"/>
  <c r="N201" i="1"/>
  <c r="L201" i="1"/>
  <c r="K201" i="1"/>
  <c r="J201" i="1"/>
  <c r="I201" i="1"/>
  <c r="I207" i="1"/>
  <c r="O207" i="1"/>
  <c r="N207" i="1"/>
  <c r="M207" i="1"/>
  <c r="L207" i="1"/>
  <c r="O214" i="1"/>
  <c r="N214" i="1"/>
  <c r="M214" i="1"/>
  <c r="M250" i="1"/>
  <c r="L250" i="1"/>
  <c r="K250" i="1"/>
  <c r="K145" i="1"/>
  <c r="J145" i="1"/>
  <c r="I145" i="1"/>
  <c r="H145" i="1"/>
  <c r="O163" i="1"/>
  <c r="N163" i="1"/>
  <c r="M193" i="1"/>
  <c r="O193" i="1"/>
  <c r="N193" i="1"/>
  <c r="L193" i="1"/>
  <c r="I202" i="1"/>
  <c r="H202" i="1"/>
  <c r="J202" i="1"/>
  <c r="K213" i="1"/>
  <c r="I213" i="1"/>
  <c r="M218" i="1"/>
  <c r="L218" i="1"/>
  <c r="K218" i="1"/>
  <c r="O218" i="1"/>
  <c r="N218" i="1"/>
  <c r="J218" i="1"/>
  <c r="I218" i="1"/>
  <c r="H218" i="1"/>
  <c r="O236" i="1"/>
  <c r="N236" i="1"/>
  <c r="M236" i="1"/>
  <c r="L236" i="1"/>
  <c r="O241" i="1"/>
  <c r="N241" i="1"/>
  <c r="M241" i="1"/>
  <c r="L241" i="1"/>
  <c r="O252" i="1"/>
  <c r="L252" i="1"/>
  <c r="K252" i="1"/>
  <c r="J252" i="1"/>
  <c r="N252" i="1"/>
  <c r="M252" i="1"/>
  <c r="I252" i="1"/>
  <c r="L262" i="1"/>
  <c r="K262" i="1"/>
  <c r="J262" i="1"/>
  <c r="H262" i="1"/>
  <c r="O262" i="1"/>
  <c r="N262" i="1"/>
  <c r="M262" i="1"/>
  <c r="I262" i="1"/>
  <c r="M267" i="1"/>
  <c r="L267" i="1"/>
  <c r="K267" i="1"/>
  <c r="J147" i="1"/>
  <c r="H163" i="1"/>
  <c r="H193" i="1"/>
  <c r="J207" i="1"/>
  <c r="H213" i="1"/>
  <c r="I214" i="1"/>
  <c r="H236" i="1"/>
  <c r="H241" i="1"/>
  <c r="H252" i="1"/>
  <c r="N257" i="1"/>
  <c r="M257" i="1"/>
  <c r="L257" i="1"/>
  <c r="O257" i="1"/>
  <c r="K257" i="1"/>
  <c r="J266" i="1"/>
  <c r="I163" i="1"/>
  <c r="O190" i="1"/>
  <c r="N190" i="1"/>
  <c r="M190" i="1"/>
  <c r="I193" i="1"/>
  <c r="K207" i="1"/>
  <c r="K212" i="1"/>
  <c r="J212" i="1"/>
  <c r="O212" i="1"/>
  <c r="J213" i="1"/>
  <c r="J214" i="1"/>
  <c r="K217" i="1"/>
  <c r="J217" i="1"/>
  <c r="I217" i="1"/>
  <c r="O217" i="1"/>
  <c r="N217" i="1"/>
  <c r="M217" i="1"/>
  <c r="I224" i="1"/>
  <c r="H224" i="1"/>
  <c r="J224" i="1"/>
  <c r="I236" i="1"/>
  <c r="K237" i="1"/>
  <c r="J237" i="1"/>
  <c r="I237" i="1"/>
  <c r="L237" i="1"/>
  <c r="H237" i="1"/>
  <c r="I241" i="1"/>
  <c r="N266" i="1"/>
  <c r="L195" i="1"/>
  <c r="K195" i="1"/>
  <c r="J195" i="1"/>
  <c r="I195" i="1"/>
  <c r="H195" i="1"/>
  <c r="O197" i="1"/>
  <c r="N197" i="1"/>
  <c r="M197" i="1"/>
  <c r="I222" i="1"/>
  <c r="H222" i="1"/>
  <c r="J222" i="1"/>
  <c r="K245" i="1"/>
  <c r="J245" i="1"/>
  <c r="I245" i="1"/>
  <c r="M245" i="1"/>
  <c r="L245" i="1"/>
  <c r="H245" i="1"/>
  <c r="N246" i="1"/>
  <c r="M246" i="1"/>
  <c r="L246" i="1"/>
  <c r="H246" i="1"/>
  <c r="K253" i="1"/>
  <c r="J253" i="1"/>
  <c r="I253" i="1"/>
  <c r="K263" i="1"/>
  <c r="N264" i="1"/>
  <c r="N265" i="1"/>
  <c r="N281" i="1"/>
  <c r="K192" i="1"/>
  <c r="J192" i="1"/>
  <c r="I192" i="1"/>
  <c r="H192" i="1"/>
  <c r="M195" i="1"/>
  <c r="H197" i="1"/>
  <c r="O244" i="1"/>
  <c r="L244" i="1"/>
  <c r="K244" i="1"/>
  <c r="J244" i="1"/>
  <c r="I244" i="1"/>
  <c r="H244" i="1"/>
  <c r="O265" i="1"/>
  <c r="O270" i="1"/>
  <c r="N270" i="1"/>
  <c r="O281" i="1"/>
  <c r="I189" i="1"/>
  <c r="H189" i="1"/>
  <c r="N195" i="1"/>
  <c r="I197" i="1"/>
  <c r="M219" i="1"/>
  <c r="L219" i="1"/>
  <c r="K219" i="1"/>
  <c r="J219" i="1"/>
  <c r="I219" i="1"/>
  <c r="O263" i="1"/>
  <c r="N263" i="1"/>
  <c r="M263" i="1"/>
  <c r="H263" i="1"/>
  <c r="I263" i="1"/>
  <c r="I264" i="1"/>
  <c r="H264" i="1"/>
  <c r="J264" i="1"/>
  <c r="O286" i="1"/>
  <c r="N286" i="1"/>
  <c r="I185" i="1"/>
  <c r="O195" i="1"/>
  <c r="J197" i="1"/>
  <c r="H203" i="1"/>
  <c r="J227" i="1"/>
  <c r="I227" i="1"/>
  <c r="H227" i="1"/>
  <c r="N244" i="1"/>
  <c r="O260" i="1"/>
  <c r="M260" i="1"/>
  <c r="L260" i="1"/>
  <c r="K260" i="1"/>
  <c r="J260" i="1"/>
  <c r="I260" i="1"/>
  <c r="K269" i="1"/>
  <c r="J269" i="1"/>
  <c r="I269" i="1"/>
  <c r="I270" i="1"/>
  <c r="O271" i="1"/>
  <c r="N271" i="1"/>
  <c r="M271" i="1"/>
  <c r="L271" i="1"/>
  <c r="K271" i="1"/>
  <c r="J271" i="1"/>
  <c r="H286" i="1"/>
  <c r="J185" i="1"/>
  <c r="K197" i="1"/>
  <c r="H260" i="1"/>
  <c r="H269" i="1"/>
  <c r="J270" i="1"/>
  <c r="H271" i="1"/>
  <c r="I280" i="1"/>
  <c r="H280" i="1"/>
  <c r="K285" i="1"/>
  <c r="J285" i="1"/>
  <c r="I285" i="1"/>
  <c r="I286" i="1"/>
  <c r="O220" i="1"/>
  <c r="N220" i="1"/>
  <c r="I240" i="1"/>
  <c r="H240" i="1"/>
  <c r="K272" i="1"/>
  <c r="K261" i="1"/>
  <c r="J261" i="1"/>
  <c r="I261" i="1"/>
  <c r="O261" i="1"/>
  <c r="I216" i="1"/>
  <c r="H216" i="1"/>
  <c r="N216" i="1"/>
  <c r="M216" i="1"/>
  <c r="L216" i="1"/>
  <c r="H225" i="1"/>
  <c r="M258" i="1"/>
  <c r="L258" i="1"/>
  <c r="K258" i="1"/>
  <c r="H258" i="1"/>
  <c r="H261" i="1"/>
  <c r="I272" i="1"/>
  <c r="H272" i="1"/>
  <c r="O272" i="1"/>
  <c r="N272" i="1"/>
  <c r="M272" i="1"/>
  <c r="J220" i="1"/>
  <c r="L261" i="1"/>
  <c r="J276" i="1"/>
  <c r="I256" i="1"/>
  <c r="H256" i="1"/>
  <c r="H284" i="1"/>
  <c r="D33" i="1" l="1"/>
  <c r="F33" i="1"/>
  <c r="U17" i="1" a="1"/>
  <c r="U17" i="1" s="1"/>
  <c r="F35" i="1"/>
  <c r="F32" i="1"/>
  <c r="D32" i="1"/>
  <c r="F31" i="1"/>
  <c r="D31" i="1"/>
  <c r="AI115" i="1"/>
  <c r="AG115" i="1"/>
  <c r="AI225" i="1"/>
  <c r="AG225" i="1"/>
  <c r="AG109" i="1"/>
  <c r="AI109" i="1"/>
  <c r="AI67" i="1"/>
  <c r="AG67" i="1"/>
  <c r="AG106" i="1"/>
  <c r="AI106" i="1"/>
  <c r="AI297" i="1"/>
  <c r="AG297" i="1"/>
  <c r="AI98" i="1"/>
  <c r="AG98" i="1"/>
  <c r="AG72" i="1"/>
  <c r="AI72" i="1"/>
  <c r="AI121" i="1"/>
  <c r="AG121" i="1"/>
  <c r="AI153" i="1"/>
  <c r="AG153" i="1"/>
  <c r="AG313" i="1"/>
  <c r="AI313" i="1"/>
  <c r="AI220" i="1"/>
  <c r="AG220" i="1"/>
  <c r="AI208" i="1"/>
  <c r="AG208" i="1"/>
  <c r="AI289" i="1"/>
  <c r="AG289" i="1"/>
  <c r="AI306" i="1"/>
  <c r="AG306" i="1"/>
  <c r="AG193" i="1"/>
  <c r="AI193" i="1"/>
  <c r="AI299" i="1"/>
  <c r="AG299" i="1"/>
  <c r="AI265" i="1"/>
  <c r="AG265" i="1"/>
  <c r="AG254" i="1"/>
  <c r="AI254" i="1"/>
  <c r="F28" i="1"/>
  <c r="D28" i="1"/>
  <c r="AI27" i="1"/>
  <c r="AG27" i="1"/>
  <c r="AI19" i="1"/>
  <c r="AG19" i="1"/>
  <c r="AI61" i="1"/>
  <c r="AG61" i="1"/>
  <c r="AI79" i="1"/>
  <c r="AG79" i="1"/>
  <c r="AI200" i="1"/>
  <c r="AG200" i="1"/>
  <c r="AI53" i="1"/>
  <c r="AG53" i="1"/>
  <c r="AI145" i="1"/>
  <c r="AG145" i="1"/>
  <c r="AG76" i="1"/>
  <c r="AI76" i="1"/>
  <c r="AG122" i="1"/>
  <c r="AI122" i="1"/>
  <c r="AI189" i="1"/>
  <c r="AG189" i="1"/>
  <c r="AG113" i="1"/>
  <c r="AI113" i="1"/>
  <c r="AG65" i="1"/>
  <c r="AI65" i="1"/>
  <c r="AI215" i="1"/>
  <c r="AG215" i="1"/>
  <c r="AI146" i="1"/>
  <c r="AG146" i="1"/>
  <c r="AI199" i="1"/>
  <c r="AG199" i="1"/>
  <c r="AG209" i="1"/>
  <c r="AI209" i="1"/>
  <c r="AI305" i="1"/>
  <c r="AG305" i="1"/>
  <c r="AI310" i="1"/>
  <c r="AG310" i="1"/>
  <c r="AI262" i="1"/>
  <c r="AG262" i="1"/>
  <c r="F29" i="1"/>
  <c r="D29" i="1"/>
  <c r="AI44" i="1"/>
  <c r="AG44" i="1"/>
  <c r="AG23" i="1"/>
  <c r="AI23" i="1"/>
  <c r="AI147" i="1"/>
  <c r="AG147" i="1"/>
  <c r="AI139" i="1"/>
  <c r="AG139" i="1"/>
  <c r="AI60" i="1"/>
  <c r="AG60" i="1"/>
  <c r="AI77" i="1"/>
  <c r="AG77" i="1"/>
  <c r="AI241" i="1"/>
  <c r="AG241" i="1"/>
  <c r="AG101" i="1"/>
  <c r="AI101" i="1"/>
  <c r="AI125" i="1"/>
  <c r="AG125" i="1"/>
  <c r="AI204" i="1"/>
  <c r="AG204" i="1"/>
  <c r="AG120" i="1"/>
  <c r="AI120" i="1"/>
  <c r="AG73" i="1"/>
  <c r="AI73" i="1"/>
  <c r="AI240" i="1"/>
  <c r="AG240" i="1"/>
  <c r="AG154" i="1"/>
  <c r="AI154" i="1"/>
  <c r="AI212" i="1"/>
  <c r="AG212" i="1"/>
  <c r="AG231" i="1"/>
  <c r="AI231" i="1"/>
  <c r="AI307" i="1"/>
  <c r="AG307" i="1"/>
  <c r="AI250" i="1"/>
  <c r="AG250" i="1"/>
  <c r="AI270" i="1"/>
  <c r="AG270" i="1"/>
  <c r="F36" i="1"/>
  <c r="D36" i="1"/>
  <c r="AI26" i="1"/>
  <c r="AG26" i="1"/>
  <c r="AG46" i="1"/>
  <c r="AI46" i="1"/>
  <c r="AI277" i="1"/>
  <c r="AG277" i="1"/>
  <c r="AI58" i="1"/>
  <c r="AG58" i="1"/>
  <c r="AI95" i="1"/>
  <c r="AG95" i="1"/>
  <c r="AI83" i="1"/>
  <c r="AG83" i="1"/>
  <c r="AG40" i="1"/>
  <c r="AI40" i="1"/>
  <c r="AG117" i="1"/>
  <c r="AI117" i="1"/>
  <c r="AG134" i="1"/>
  <c r="AI134" i="1"/>
  <c r="AI216" i="1"/>
  <c r="AG216" i="1"/>
  <c r="AG124" i="1"/>
  <c r="AI124" i="1"/>
  <c r="AG81" i="1"/>
  <c r="AI81" i="1"/>
  <c r="AI247" i="1"/>
  <c r="AG247" i="1"/>
  <c r="AG169" i="1"/>
  <c r="AI169" i="1"/>
  <c r="AG251" i="1"/>
  <c r="AI251" i="1"/>
  <c r="AI232" i="1"/>
  <c r="AG232" i="1"/>
  <c r="AI203" i="1"/>
  <c r="AG203" i="1"/>
  <c r="AI255" i="1"/>
  <c r="AG255" i="1"/>
  <c r="AI278" i="1"/>
  <c r="AG278" i="1"/>
  <c r="F37" i="1"/>
  <c r="D37" i="1"/>
  <c r="AG41" i="1"/>
  <c r="AI41" i="1"/>
  <c r="AI32" i="1"/>
  <c r="AG32" i="1"/>
  <c r="AI62" i="1"/>
  <c r="AG62" i="1"/>
  <c r="AG103" i="1"/>
  <c r="AI103" i="1"/>
  <c r="AI158" i="1"/>
  <c r="AG158" i="1"/>
  <c r="AG87" i="1"/>
  <c r="AI87" i="1"/>
  <c r="AG48" i="1"/>
  <c r="AI48" i="1"/>
  <c r="AG126" i="1"/>
  <c r="AI126" i="1"/>
  <c r="AG149" i="1"/>
  <c r="AI149" i="1"/>
  <c r="AG243" i="1"/>
  <c r="AI243" i="1"/>
  <c r="AG128" i="1"/>
  <c r="AI128" i="1"/>
  <c r="AG89" i="1"/>
  <c r="AI89" i="1"/>
  <c r="AI248" i="1"/>
  <c r="AG248" i="1"/>
  <c r="AG177" i="1"/>
  <c r="AI177" i="1"/>
  <c r="AI279" i="1"/>
  <c r="AG279" i="1"/>
  <c r="AI233" i="1"/>
  <c r="AG233" i="1"/>
  <c r="AG213" i="1"/>
  <c r="AI213" i="1"/>
  <c r="AG260" i="1"/>
  <c r="AI260" i="1"/>
  <c r="AI286" i="1"/>
  <c r="AG286" i="1"/>
  <c r="AI131" i="1"/>
  <c r="AG131" i="1"/>
  <c r="AI39" i="1"/>
  <c r="AG39" i="1"/>
  <c r="AI91" i="1"/>
  <c r="AG91" i="1"/>
  <c r="AI107" i="1"/>
  <c r="AG107" i="1"/>
  <c r="AI160" i="1"/>
  <c r="AG160" i="1"/>
  <c r="AI144" i="1"/>
  <c r="AG144" i="1"/>
  <c r="AG56" i="1"/>
  <c r="AI56" i="1"/>
  <c r="AI150" i="1"/>
  <c r="AG150" i="1"/>
  <c r="AI194" i="1"/>
  <c r="AG194" i="1"/>
  <c r="AI304" i="1"/>
  <c r="AG304" i="1"/>
  <c r="AG132" i="1"/>
  <c r="AI132" i="1"/>
  <c r="AI97" i="1"/>
  <c r="AG97" i="1"/>
  <c r="AG249" i="1"/>
  <c r="AI249" i="1"/>
  <c r="AG182" i="1"/>
  <c r="AI182" i="1"/>
  <c r="AI281" i="1"/>
  <c r="AG281" i="1"/>
  <c r="AG268" i="1"/>
  <c r="AI268" i="1"/>
  <c r="AG235" i="1"/>
  <c r="AI235" i="1"/>
  <c r="AG275" i="1"/>
  <c r="AI275" i="1"/>
  <c r="AI302" i="1"/>
  <c r="AG302" i="1"/>
  <c r="D35" i="1"/>
  <c r="F30" i="1"/>
  <c r="D30" i="1"/>
  <c r="AI52" i="1"/>
  <c r="AG52" i="1"/>
  <c r="AI50" i="1"/>
  <c r="AG50" i="1"/>
  <c r="AI108" i="1"/>
  <c r="AG108" i="1"/>
  <c r="AI161" i="1"/>
  <c r="AG161" i="1"/>
  <c r="AI296" i="1"/>
  <c r="AG296" i="1"/>
  <c r="AI148" i="1"/>
  <c r="AG148" i="1"/>
  <c r="AG64" i="1"/>
  <c r="AI64" i="1"/>
  <c r="AI165" i="1"/>
  <c r="AG165" i="1"/>
  <c r="AI201" i="1"/>
  <c r="AG201" i="1"/>
  <c r="AG94" i="1"/>
  <c r="AI94" i="1"/>
  <c r="AG136" i="1"/>
  <c r="AI136" i="1"/>
  <c r="AI105" i="1"/>
  <c r="AG105" i="1"/>
  <c r="AI276" i="1"/>
  <c r="AG276" i="1"/>
  <c r="AI188" i="1"/>
  <c r="AG188" i="1"/>
  <c r="AG176" i="1"/>
  <c r="AI176" i="1"/>
  <c r="AG179" i="1"/>
  <c r="AI179" i="1"/>
  <c r="AI269" i="1"/>
  <c r="AG269" i="1"/>
  <c r="AI308" i="1"/>
  <c r="AG308" i="1"/>
  <c r="AI295" i="1"/>
  <c r="AG295" i="1"/>
  <c r="AG17" i="1"/>
  <c r="AI17" i="1"/>
  <c r="F16" i="1"/>
  <c r="G15" i="1"/>
  <c r="R13" i="1" s="1"/>
  <c r="G13" i="1"/>
  <c r="G11" i="1"/>
  <c r="R11" i="1" s="1"/>
  <c r="F11" i="1"/>
  <c r="F13" i="1"/>
  <c r="F15" i="1"/>
  <c r="F12" i="1"/>
  <c r="F18" i="1"/>
  <c r="G12" i="1"/>
  <c r="G16" i="1"/>
  <c r="R15" i="1" s="1"/>
  <c r="G14" i="1"/>
  <c r="F14" i="1"/>
  <c r="G17" i="1"/>
  <c r="R12" i="1" s="1"/>
  <c r="AI15" i="1"/>
  <c r="AJ15" i="1" s="1"/>
  <c r="F17" i="1"/>
  <c r="F7" i="1"/>
  <c r="AG15" i="1"/>
  <c r="AH15" i="1" s="1"/>
  <c r="G18" i="1"/>
  <c r="R14" i="1" s="1"/>
  <c r="E7" i="1"/>
  <c r="AI167" i="1"/>
  <c r="AG167" i="1"/>
  <c r="AI217" i="1"/>
  <c r="AG217" i="1"/>
  <c r="AI37" i="1"/>
  <c r="AG37" i="1"/>
  <c r="AI198" i="1"/>
  <c r="AG198" i="1"/>
  <c r="AG68" i="1"/>
  <c r="AI68" i="1"/>
  <c r="AI202" i="1"/>
  <c r="AG202" i="1"/>
  <c r="AG85" i="1"/>
  <c r="AI85" i="1"/>
  <c r="AG102" i="1"/>
  <c r="AI102" i="1"/>
  <c r="AG142" i="1"/>
  <c r="AI142" i="1"/>
  <c r="AI173" i="1"/>
  <c r="AG173" i="1"/>
  <c r="AG143" i="1"/>
  <c r="AI143" i="1"/>
  <c r="AI210" i="1"/>
  <c r="AG210" i="1"/>
  <c r="AG184" i="1"/>
  <c r="AI184" i="1"/>
  <c r="AG187" i="1"/>
  <c r="AI187" i="1"/>
  <c r="AI284" i="1"/>
  <c r="AG284" i="1"/>
  <c r="AI312" i="1"/>
  <c r="AG312" i="1"/>
  <c r="AI311" i="1"/>
  <c r="AG311" i="1"/>
  <c r="AI22" i="1"/>
  <c r="AG22" i="1"/>
  <c r="AG25" i="1"/>
  <c r="AI25" i="1"/>
  <c r="AI18" i="1"/>
  <c r="AG18" i="1"/>
  <c r="AI294" i="1"/>
  <c r="AG294" i="1"/>
  <c r="AI127" i="1"/>
  <c r="AG127" i="1"/>
  <c r="AI34" i="1"/>
  <c r="AG34" i="1"/>
  <c r="AG84" i="1"/>
  <c r="AI84" i="1"/>
  <c r="AI218" i="1"/>
  <c r="AG218" i="1"/>
  <c r="AG90" i="1"/>
  <c r="AI90" i="1"/>
  <c r="AG110" i="1"/>
  <c r="AI110" i="1"/>
  <c r="AG155" i="1"/>
  <c r="AI155" i="1"/>
  <c r="AI178" i="1"/>
  <c r="AG178" i="1"/>
  <c r="AG151" i="1"/>
  <c r="AI151" i="1"/>
  <c r="AI211" i="1"/>
  <c r="AG211" i="1"/>
  <c r="AG196" i="1"/>
  <c r="AI196" i="1"/>
  <c r="AI190" i="1"/>
  <c r="AG190" i="1"/>
  <c r="AG234" i="1"/>
  <c r="AI234" i="1"/>
  <c r="AI314" i="1"/>
  <c r="AG314" i="1"/>
  <c r="F38" i="1"/>
  <c r="D38" i="1"/>
  <c r="AI47" i="1"/>
  <c r="AG47" i="1"/>
  <c r="AI31" i="1"/>
  <c r="AG31" i="1"/>
  <c r="AI104" i="1"/>
  <c r="AG104" i="1"/>
  <c r="AI138" i="1"/>
  <c r="AG138" i="1"/>
  <c r="AI226" i="1"/>
  <c r="AG226" i="1"/>
  <c r="AG78" i="1"/>
  <c r="AI78" i="1"/>
  <c r="AI99" i="1"/>
  <c r="AG99" i="1"/>
  <c r="AI264" i="1"/>
  <c r="AG264" i="1"/>
  <c r="AI119" i="1"/>
  <c r="AG119" i="1"/>
  <c r="AG116" i="1"/>
  <c r="AI116" i="1"/>
  <c r="AG170" i="1"/>
  <c r="AI170" i="1"/>
  <c r="AI171" i="1"/>
  <c r="AG171" i="1"/>
  <c r="AG159" i="1"/>
  <c r="AI159" i="1"/>
  <c r="AI256" i="1"/>
  <c r="AG256" i="1"/>
  <c r="AG227" i="1"/>
  <c r="AI227" i="1"/>
  <c r="AI206" i="1"/>
  <c r="AG206" i="1"/>
  <c r="AG239" i="1"/>
  <c r="AI239" i="1"/>
  <c r="AG293" i="1"/>
  <c r="AI293" i="1"/>
  <c r="F39" i="1"/>
  <c r="D39" i="1"/>
  <c r="AI55" i="1"/>
  <c r="AG55" i="1"/>
  <c r="AI45" i="1"/>
  <c r="AG45" i="1"/>
  <c r="AG21" i="1"/>
  <c r="AI21" i="1"/>
  <c r="AI191" i="1"/>
  <c r="AG191" i="1"/>
  <c r="AG300" i="1"/>
  <c r="AI300" i="1"/>
  <c r="AG86" i="1"/>
  <c r="AI86" i="1"/>
  <c r="AG100" i="1"/>
  <c r="AI100" i="1"/>
  <c r="AI272" i="1"/>
  <c r="AG272" i="1"/>
  <c r="AI123" i="1"/>
  <c r="AG123" i="1"/>
  <c r="AI140" i="1"/>
  <c r="AG140" i="1"/>
  <c r="AG174" i="1"/>
  <c r="AI174" i="1"/>
  <c r="AI242" i="1"/>
  <c r="AG242" i="1"/>
  <c r="AG172" i="1"/>
  <c r="AI172" i="1"/>
  <c r="AI274" i="1"/>
  <c r="AG274" i="1"/>
  <c r="AI253" i="1"/>
  <c r="AG253" i="1"/>
  <c r="AI228" i="1"/>
  <c r="AG228" i="1"/>
  <c r="AG244" i="1"/>
  <c r="AI244" i="1"/>
  <c r="AG309" i="1"/>
  <c r="AI309" i="1"/>
  <c r="AI111" i="1"/>
  <c r="AG111" i="1"/>
  <c r="AI29" i="1"/>
  <c r="AG29" i="1"/>
  <c r="AI24" i="1"/>
  <c r="AG24" i="1"/>
  <c r="AI57" i="1"/>
  <c r="AG57" i="1"/>
  <c r="AG38" i="1"/>
  <c r="AI38" i="1"/>
  <c r="AI135" i="1"/>
  <c r="AG135" i="1"/>
  <c r="AI114" i="1"/>
  <c r="AG114" i="1"/>
  <c r="AI35" i="1"/>
  <c r="AG35" i="1"/>
  <c r="AI129" i="1"/>
  <c r="AG129" i="1"/>
  <c r="AG141" i="1"/>
  <c r="AI141" i="1"/>
  <c r="AI175" i="1"/>
  <c r="AG175" i="1"/>
  <c r="AI273" i="1"/>
  <c r="AG273" i="1"/>
  <c r="AI205" i="1"/>
  <c r="AG205" i="1"/>
  <c r="AI298" i="1"/>
  <c r="AG298" i="1"/>
  <c r="AG266" i="1"/>
  <c r="AI266" i="1"/>
  <c r="AG236" i="1"/>
  <c r="AI236" i="1"/>
  <c r="AG259" i="1"/>
  <c r="AI259" i="1"/>
  <c r="AG214" i="1"/>
  <c r="AI214" i="1"/>
  <c r="D34" i="1"/>
  <c r="F34" i="1"/>
  <c r="AI20" i="1"/>
  <c r="AG20" i="1"/>
  <c r="AI137" i="1"/>
  <c r="AG137" i="1"/>
  <c r="AI33" i="1"/>
  <c r="AG33" i="1"/>
  <c r="AI30" i="1"/>
  <c r="AG30" i="1"/>
  <c r="AG66" i="1"/>
  <c r="AI66" i="1"/>
  <c r="AG69" i="1"/>
  <c r="AI69" i="1"/>
  <c r="AI195" i="1"/>
  <c r="AG195" i="1"/>
  <c r="AG118" i="1"/>
  <c r="AI118" i="1"/>
  <c r="AG43" i="1"/>
  <c r="AI43" i="1"/>
  <c r="AI130" i="1"/>
  <c r="AG130" i="1"/>
  <c r="AI168" i="1"/>
  <c r="AG168" i="1"/>
  <c r="AG183" i="1"/>
  <c r="AI183" i="1"/>
  <c r="AI162" i="1"/>
  <c r="AG162" i="1"/>
  <c r="AG257" i="1"/>
  <c r="AI257" i="1"/>
  <c r="AI166" i="1"/>
  <c r="AG166" i="1"/>
  <c r="AG282" i="1"/>
  <c r="AI282" i="1"/>
  <c r="AI237" i="1"/>
  <c r="AG237" i="1"/>
  <c r="AI280" i="1"/>
  <c r="AG280" i="1"/>
  <c r="AI222" i="1"/>
  <c r="AG222" i="1"/>
  <c r="F27" i="1"/>
  <c r="D27" i="1"/>
  <c r="AI28" i="1"/>
  <c r="AG28" i="1"/>
  <c r="AI16" i="1"/>
  <c r="AG16" i="1"/>
  <c r="AI63" i="1"/>
  <c r="AG63" i="1"/>
  <c r="AI157" i="1"/>
  <c r="AG157" i="1"/>
  <c r="AI93" i="1"/>
  <c r="AG93" i="1"/>
  <c r="AG70" i="1"/>
  <c r="AI70" i="1"/>
  <c r="AI71" i="1"/>
  <c r="AG71" i="1"/>
  <c r="AI152" i="1"/>
  <c r="AG152" i="1"/>
  <c r="AG51" i="1"/>
  <c r="AI51" i="1"/>
  <c r="AG133" i="1"/>
  <c r="AI133" i="1"/>
  <c r="AI180" i="1"/>
  <c r="AG180" i="1"/>
  <c r="AI185" i="1"/>
  <c r="AG185" i="1"/>
  <c r="AI181" i="1"/>
  <c r="AG181" i="1"/>
  <c r="AG258" i="1"/>
  <c r="AI258" i="1"/>
  <c r="AI221" i="1"/>
  <c r="AG221" i="1"/>
  <c r="AG290" i="1"/>
  <c r="AI290" i="1"/>
  <c r="AG267" i="1"/>
  <c r="AI267" i="1"/>
  <c r="AG285" i="1"/>
  <c r="AI285" i="1"/>
  <c r="AG230" i="1"/>
  <c r="AI230" i="1"/>
  <c r="AI42" i="1"/>
  <c r="AG42" i="1"/>
  <c r="AI36" i="1"/>
  <c r="AG36" i="1"/>
  <c r="AI74" i="1"/>
  <c r="AG74" i="1"/>
  <c r="AI192" i="1"/>
  <c r="AG192" i="1"/>
  <c r="AI156" i="1"/>
  <c r="AG156" i="1"/>
  <c r="AG92" i="1"/>
  <c r="AI92" i="1"/>
  <c r="AI75" i="1"/>
  <c r="AG75" i="1"/>
  <c r="AI164" i="1"/>
  <c r="AG164" i="1"/>
  <c r="AG59" i="1"/>
  <c r="AI59" i="1"/>
  <c r="AI163" i="1"/>
  <c r="AG163" i="1"/>
  <c r="AI263" i="1"/>
  <c r="AG263" i="1"/>
  <c r="AG197" i="1"/>
  <c r="AI197" i="1"/>
  <c r="AI186" i="1"/>
  <c r="AG186" i="1"/>
  <c r="AI292" i="1"/>
  <c r="AG292" i="1"/>
  <c r="AG245" i="1"/>
  <c r="AI245" i="1"/>
  <c r="AG301" i="1"/>
  <c r="AI301" i="1"/>
  <c r="AG283" i="1"/>
  <c r="AI283" i="1"/>
  <c r="AI224" i="1"/>
  <c r="AG224" i="1"/>
  <c r="AI238" i="1"/>
  <c r="AG238" i="1"/>
  <c r="AI49" i="1"/>
  <c r="AG49" i="1"/>
  <c r="AI54" i="1"/>
  <c r="AG54" i="1"/>
  <c r="AI96" i="1"/>
  <c r="AG96" i="1"/>
  <c r="AI252" i="1"/>
  <c r="AG252" i="1"/>
  <c r="AI82" i="1"/>
  <c r="AG82" i="1"/>
  <c r="AI112" i="1"/>
  <c r="AG112" i="1"/>
  <c r="AI88" i="1"/>
  <c r="AG88" i="1"/>
  <c r="AG261" i="1"/>
  <c r="AI261" i="1"/>
  <c r="AG80" i="1"/>
  <c r="AI80" i="1"/>
  <c r="AI271" i="1"/>
  <c r="AG271" i="1"/>
  <c r="AI291" i="1"/>
  <c r="AG291" i="1"/>
  <c r="AG219" i="1"/>
  <c r="AI219" i="1"/>
  <c r="AI207" i="1"/>
  <c r="AG207" i="1"/>
  <c r="AI223" i="1"/>
  <c r="AG223" i="1"/>
  <c r="AI287" i="1"/>
  <c r="AG287" i="1"/>
  <c r="AG303" i="1"/>
  <c r="AI303" i="1"/>
  <c r="AI288" i="1"/>
  <c r="AG288" i="1"/>
  <c r="AG229" i="1"/>
  <c r="AI229" i="1"/>
  <c r="AG246" i="1"/>
  <c r="AI246" i="1"/>
  <c r="AJ16" i="1" l="1"/>
  <c r="T11" i="1"/>
  <c r="S11" i="1"/>
  <c r="S13" i="1"/>
  <c r="T13" i="1"/>
  <c r="S12" i="1"/>
  <c r="T12" i="1"/>
  <c r="AJ17" i="1"/>
  <c r="T14" i="1"/>
  <c r="S14" i="1"/>
  <c r="T15" i="1"/>
  <c r="S15" i="1"/>
  <c r="R16" i="1"/>
  <c r="P18" i="1" s="1" a="1"/>
  <c r="P18" i="1" s="1"/>
  <c r="AJ18" i="1"/>
  <c r="AJ19" i="1" s="1"/>
  <c r="AJ20" i="1" s="1"/>
  <c r="AJ21" i="1" s="1"/>
  <c r="AJ22" i="1" s="1"/>
  <c r="AJ23" i="1" s="1"/>
  <c r="AJ24" i="1" s="1"/>
  <c r="AJ25" i="1" s="1"/>
  <c r="AJ26" i="1" s="1"/>
  <c r="AJ27" i="1" s="1"/>
  <c r="AJ28" i="1" s="1"/>
  <c r="AJ29" i="1" s="1"/>
  <c r="AJ30" i="1" s="1"/>
  <c r="AJ31" i="1" s="1"/>
  <c r="AJ32" i="1" s="1"/>
  <c r="AJ33" i="1" s="1"/>
  <c r="AJ34" i="1" s="1"/>
  <c r="AJ35" i="1" s="1"/>
  <c r="AJ36" i="1" s="1"/>
  <c r="AJ37" i="1" s="1"/>
  <c r="AJ38" i="1" s="1"/>
  <c r="AJ39" i="1" s="1"/>
  <c r="AJ40" i="1" s="1"/>
  <c r="AJ41" i="1" s="1"/>
  <c r="AJ42" i="1" s="1"/>
  <c r="AJ43" i="1" s="1"/>
  <c r="AJ44" i="1" s="1"/>
  <c r="AJ45" i="1" s="1"/>
  <c r="AJ46" i="1" s="1"/>
  <c r="AJ47" i="1" s="1"/>
  <c r="AJ48" i="1" s="1"/>
  <c r="AJ49" i="1" s="1"/>
  <c r="AJ50" i="1" s="1"/>
  <c r="AJ51" i="1" s="1"/>
  <c r="AJ52" i="1" s="1"/>
  <c r="AJ53" i="1" s="1"/>
  <c r="AJ54" i="1" s="1"/>
  <c r="AJ55" i="1" s="1"/>
  <c r="AJ56" i="1" s="1"/>
  <c r="AJ57" i="1" s="1"/>
  <c r="AJ58" i="1" s="1"/>
  <c r="AJ59" i="1" s="1"/>
  <c r="AJ60" i="1" s="1"/>
  <c r="AJ61" i="1" s="1"/>
  <c r="AJ62" i="1" s="1"/>
  <c r="AJ63" i="1" s="1"/>
  <c r="AJ64" i="1" s="1"/>
  <c r="AJ65" i="1" s="1"/>
  <c r="AJ66" i="1" s="1"/>
  <c r="AJ67" i="1" s="1"/>
  <c r="AJ68" i="1" s="1"/>
  <c r="AJ69" i="1" s="1"/>
  <c r="AJ70" i="1" s="1"/>
  <c r="AJ71" i="1" s="1"/>
  <c r="AJ72" i="1" s="1"/>
  <c r="AJ73" i="1" s="1"/>
  <c r="AJ74" i="1" s="1"/>
  <c r="AJ75" i="1" s="1"/>
  <c r="AJ76" i="1" s="1"/>
  <c r="AJ77" i="1" s="1"/>
  <c r="AJ78" i="1" s="1"/>
  <c r="AJ79" i="1" s="1"/>
  <c r="AJ80" i="1" s="1"/>
  <c r="AJ81" i="1" s="1"/>
  <c r="AJ82" i="1" s="1"/>
  <c r="AJ83" i="1" s="1"/>
  <c r="AJ84" i="1" s="1"/>
  <c r="AJ85" i="1" s="1"/>
  <c r="AJ86" i="1" s="1"/>
  <c r="AJ87" i="1" s="1"/>
  <c r="AJ88" i="1" s="1"/>
  <c r="AJ89" i="1" s="1"/>
  <c r="AJ90" i="1" s="1"/>
  <c r="AJ91" i="1" s="1"/>
  <c r="AJ92" i="1" s="1"/>
  <c r="AJ93" i="1" s="1"/>
  <c r="AJ94" i="1" s="1"/>
  <c r="AJ95" i="1" s="1"/>
  <c r="AJ96" i="1" s="1"/>
  <c r="AJ97" i="1" s="1"/>
  <c r="AJ98" i="1" s="1"/>
  <c r="AJ99" i="1" s="1"/>
  <c r="AJ100" i="1" s="1"/>
  <c r="AJ101" i="1" s="1"/>
  <c r="AJ102" i="1" s="1"/>
  <c r="AJ103" i="1" s="1"/>
  <c r="AJ104" i="1" s="1"/>
  <c r="AJ105" i="1" s="1"/>
  <c r="AJ106" i="1" s="1"/>
  <c r="AJ107" i="1" s="1"/>
  <c r="AJ108" i="1" s="1"/>
  <c r="AJ109" i="1" s="1"/>
  <c r="AJ110" i="1" s="1"/>
  <c r="AJ111" i="1" s="1"/>
  <c r="AJ112" i="1" s="1"/>
  <c r="AJ113" i="1" s="1"/>
  <c r="AJ114" i="1" s="1"/>
  <c r="AJ115" i="1" s="1"/>
  <c r="AJ116" i="1" s="1"/>
  <c r="AJ117" i="1" s="1"/>
  <c r="AJ118" i="1" s="1"/>
  <c r="AJ119" i="1" s="1"/>
  <c r="AJ120" i="1" s="1"/>
  <c r="AJ121" i="1" s="1"/>
  <c r="AJ122" i="1" s="1"/>
  <c r="AJ123" i="1" s="1"/>
  <c r="AJ124" i="1" s="1"/>
  <c r="AJ125" i="1" s="1"/>
  <c r="AJ126" i="1" s="1"/>
  <c r="AJ127" i="1" s="1"/>
  <c r="AJ128" i="1" s="1"/>
  <c r="AJ129" i="1" s="1"/>
  <c r="AJ130" i="1" s="1"/>
  <c r="AJ131" i="1" s="1"/>
  <c r="AJ132" i="1" s="1"/>
  <c r="AJ133" i="1" s="1"/>
  <c r="AJ134" i="1" s="1"/>
  <c r="AJ135" i="1" s="1"/>
  <c r="AJ136" i="1" s="1"/>
  <c r="AJ137" i="1" s="1"/>
  <c r="AJ138" i="1" s="1"/>
  <c r="AJ139" i="1" s="1"/>
  <c r="AJ140" i="1" s="1"/>
  <c r="AJ141" i="1" s="1"/>
  <c r="AJ142" i="1" s="1"/>
  <c r="AJ143" i="1" s="1"/>
  <c r="AJ144" i="1" s="1"/>
  <c r="AJ145" i="1" s="1"/>
  <c r="AJ146" i="1" s="1"/>
  <c r="AJ147" i="1" s="1"/>
  <c r="AJ148" i="1" s="1"/>
  <c r="AJ149" i="1" s="1"/>
  <c r="AJ150" i="1" s="1"/>
  <c r="AJ151" i="1" s="1"/>
  <c r="AJ152" i="1" s="1"/>
  <c r="AJ153" i="1" s="1"/>
  <c r="AJ154" i="1" s="1"/>
  <c r="AJ155" i="1" s="1"/>
  <c r="AJ156" i="1" s="1"/>
  <c r="AJ157" i="1" s="1"/>
  <c r="AJ158" i="1" s="1"/>
  <c r="AJ159" i="1" s="1"/>
  <c r="AJ160" i="1" s="1"/>
  <c r="AJ161" i="1" s="1"/>
  <c r="AJ162" i="1" s="1"/>
  <c r="AJ163" i="1" s="1"/>
  <c r="AJ164" i="1" s="1"/>
  <c r="AJ165" i="1" s="1"/>
  <c r="AJ166" i="1" s="1"/>
  <c r="AJ167" i="1" s="1"/>
  <c r="AJ168" i="1" s="1"/>
  <c r="AJ169" i="1" s="1"/>
  <c r="AJ170" i="1" s="1"/>
  <c r="AJ171" i="1" s="1"/>
  <c r="AJ172" i="1" s="1"/>
  <c r="AJ173" i="1" s="1"/>
  <c r="AJ174" i="1" s="1"/>
  <c r="AJ175" i="1" s="1"/>
  <c r="AJ176" i="1" s="1"/>
  <c r="AJ177" i="1" s="1"/>
  <c r="AJ178" i="1" s="1"/>
  <c r="AJ179" i="1" s="1"/>
  <c r="AJ180" i="1" s="1"/>
  <c r="AJ181" i="1" s="1"/>
  <c r="AJ182" i="1" s="1"/>
  <c r="AJ183" i="1" s="1"/>
  <c r="AJ184" i="1" s="1"/>
  <c r="AJ185" i="1" s="1"/>
  <c r="AJ186" i="1" s="1"/>
  <c r="AJ187" i="1" s="1"/>
  <c r="AJ188" i="1" s="1"/>
  <c r="AJ189" i="1" s="1"/>
  <c r="AJ190" i="1" s="1"/>
  <c r="AJ191" i="1" s="1"/>
  <c r="AJ192" i="1" s="1"/>
  <c r="AJ193" i="1" s="1"/>
  <c r="AJ194" i="1" s="1"/>
  <c r="AJ195" i="1" s="1"/>
  <c r="AJ196" i="1" s="1"/>
  <c r="AJ197" i="1" s="1"/>
  <c r="AJ198" i="1" s="1"/>
  <c r="AJ199" i="1" s="1"/>
  <c r="AJ200" i="1" s="1"/>
  <c r="AJ201" i="1" s="1"/>
  <c r="AJ202" i="1" s="1"/>
  <c r="AJ203" i="1" s="1"/>
  <c r="AJ204" i="1" s="1"/>
  <c r="AJ205" i="1" s="1"/>
  <c r="AJ206" i="1" s="1"/>
  <c r="AJ207" i="1" s="1"/>
  <c r="AJ208" i="1" s="1"/>
  <c r="AJ209" i="1" s="1"/>
  <c r="AJ210" i="1" s="1"/>
  <c r="AJ211" i="1" s="1"/>
  <c r="AJ212" i="1" s="1"/>
  <c r="AJ213" i="1" s="1"/>
  <c r="AJ214" i="1" s="1"/>
  <c r="AJ215" i="1" s="1"/>
  <c r="AJ216" i="1" s="1"/>
  <c r="AJ217" i="1" s="1"/>
  <c r="AJ218" i="1" s="1"/>
  <c r="AJ219" i="1" s="1"/>
  <c r="AJ220" i="1" s="1"/>
  <c r="AJ221" i="1" s="1"/>
  <c r="AJ222" i="1" s="1"/>
  <c r="AJ223" i="1" s="1"/>
  <c r="AJ224" i="1" s="1"/>
  <c r="AJ225" i="1" s="1"/>
  <c r="AJ226" i="1" s="1"/>
  <c r="AJ227" i="1" s="1"/>
  <c r="AJ228" i="1" s="1"/>
  <c r="AJ229" i="1" s="1"/>
  <c r="AJ230" i="1" s="1"/>
  <c r="AJ231" i="1" s="1"/>
  <c r="AJ232" i="1" s="1"/>
  <c r="AJ233" i="1" s="1"/>
  <c r="AJ234" i="1" s="1"/>
  <c r="AJ235" i="1" s="1"/>
  <c r="AJ236" i="1" s="1"/>
  <c r="AJ237" i="1" s="1"/>
  <c r="AJ238" i="1" s="1"/>
  <c r="AJ239" i="1" s="1"/>
  <c r="AJ240" i="1" s="1"/>
  <c r="AJ241" i="1" s="1"/>
  <c r="AJ242" i="1" s="1"/>
  <c r="AJ243" i="1" s="1"/>
  <c r="AJ244" i="1" s="1"/>
  <c r="AJ245" i="1" s="1"/>
  <c r="AJ246" i="1" s="1"/>
  <c r="AJ247" i="1" s="1"/>
  <c r="AJ248" i="1" s="1"/>
  <c r="AJ249" i="1" s="1"/>
  <c r="AJ250" i="1" s="1"/>
  <c r="AJ251" i="1" s="1"/>
  <c r="AJ252" i="1" s="1"/>
  <c r="AJ253" i="1" s="1"/>
  <c r="AJ254" i="1" s="1"/>
  <c r="AJ255" i="1" s="1"/>
  <c r="AJ256" i="1" s="1"/>
  <c r="AJ257" i="1" s="1"/>
  <c r="AJ258" i="1" s="1"/>
  <c r="AJ259" i="1" s="1"/>
  <c r="AJ260" i="1" s="1"/>
  <c r="AJ261" i="1" s="1"/>
  <c r="AJ262" i="1" s="1"/>
  <c r="AJ263" i="1" s="1"/>
  <c r="AJ264" i="1" s="1"/>
  <c r="AJ265" i="1" s="1"/>
  <c r="AJ266" i="1" s="1"/>
  <c r="AJ267" i="1" s="1"/>
  <c r="AJ268" i="1" s="1"/>
  <c r="AJ269" i="1" s="1"/>
  <c r="AJ270" i="1" s="1"/>
  <c r="AJ271" i="1" s="1"/>
  <c r="AJ272" i="1" s="1"/>
  <c r="AJ273" i="1" s="1"/>
  <c r="AJ274" i="1" s="1"/>
  <c r="AJ275" i="1" s="1"/>
  <c r="AJ276" i="1" s="1"/>
  <c r="AJ277" i="1" s="1"/>
  <c r="AJ278" i="1" s="1"/>
  <c r="AJ279" i="1" s="1"/>
  <c r="AJ280" i="1" s="1"/>
  <c r="AJ281" i="1" s="1"/>
  <c r="AJ282" i="1" s="1"/>
  <c r="AJ283" i="1" s="1"/>
  <c r="AJ284" i="1" s="1"/>
  <c r="AJ285" i="1" s="1"/>
  <c r="AJ286" i="1" s="1"/>
  <c r="AJ287" i="1" s="1"/>
  <c r="AJ288" i="1" s="1"/>
  <c r="AJ289" i="1" s="1"/>
  <c r="AJ290" i="1" s="1"/>
  <c r="AJ291" i="1" s="1"/>
  <c r="AJ292" i="1" s="1"/>
  <c r="AJ293" i="1" s="1"/>
  <c r="AJ294" i="1" s="1"/>
  <c r="AJ295" i="1" s="1"/>
  <c r="AJ296" i="1" s="1"/>
  <c r="AJ297" i="1" s="1"/>
  <c r="AJ298" i="1" s="1"/>
  <c r="AJ299" i="1" s="1"/>
  <c r="AJ300" i="1" s="1"/>
  <c r="AJ301" i="1" s="1"/>
  <c r="AJ302" i="1" s="1"/>
  <c r="AJ303" i="1" s="1"/>
  <c r="AJ304" i="1" s="1"/>
  <c r="AJ305" i="1" s="1"/>
  <c r="AJ306" i="1" s="1"/>
  <c r="AJ307" i="1" s="1"/>
  <c r="AJ308" i="1" s="1"/>
  <c r="AJ309" i="1" s="1"/>
  <c r="AJ310" i="1" s="1"/>
  <c r="AJ311" i="1" s="1"/>
  <c r="AH16" i="1"/>
  <c r="AH17" i="1" s="1"/>
  <c r="AH18" i="1" s="1"/>
  <c r="AH19" i="1" s="1"/>
  <c r="AH20" i="1" s="1"/>
  <c r="AH21" i="1" s="1"/>
  <c r="AH22" i="1" s="1"/>
  <c r="AH23" i="1" s="1"/>
  <c r="AH24" i="1" s="1"/>
  <c r="AH25" i="1" s="1"/>
  <c r="AH26" i="1" s="1"/>
  <c r="AH27" i="1" s="1"/>
  <c r="AH28" i="1" s="1"/>
  <c r="AH29" i="1" s="1"/>
  <c r="AH30" i="1" s="1"/>
  <c r="AH31" i="1" s="1"/>
  <c r="AH32" i="1" s="1"/>
  <c r="AH33" i="1" s="1"/>
  <c r="AH34" i="1" s="1"/>
  <c r="AH35" i="1" s="1"/>
  <c r="AH36" i="1" s="1"/>
  <c r="AH37" i="1" s="1"/>
  <c r="AH38" i="1" s="1"/>
  <c r="AH39" i="1" s="1"/>
  <c r="AH40" i="1" s="1"/>
  <c r="AH41" i="1" s="1"/>
  <c r="AH42" i="1" s="1"/>
  <c r="AH43" i="1" s="1"/>
  <c r="AH44" i="1" s="1"/>
  <c r="AH45" i="1" s="1"/>
  <c r="AH46" i="1" s="1"/>
  <c r="AH47" i="1" s="1"/>
  <c r="AH48" i="1" s="1"/>
  <c r="AH49" i="1" s="1"/>
  <c r="AH50" i="1" s="1"/>
  <c r="AH51" i="1" s="1"/>
  <c r="AH52" i="1" s="1"/>
  <c r="AH53" i="1" s="1"/>
  <c r="AH54" i="1" s="1"/>
  <c r="AH55" i="1" s="1"/>
  <c r="AH56" i="1" s="1"/>
  <c r="AH57" i="1" s="1"/>
  <c r="AH58" i="1" s="1"/>
  <c r="AH59" i="1" s="1"/>
  <c r="AH60" i="1" s="1"/>
  <c r="AH61" i="1" s="1"/>
  <c r="AH62" i="1" s="1"/>
  <c r="AH63" i="1" s="1"/>
  <c r="AH64" i="1" s="1"/>
  <c r="AH65" i="1" s="1"/>
  <c r="AH66" i="1" s="1"/>
  <c r="AH67" i="1" s="1"/>
  <c r="AH68" i="1" s="1"/>
  <c r="AH69" i="1" s="1"/>
  <c r="AH70" i="1" s="1"/>
  <c r="AH71" i="1" s="1"/>
  <c r="AH72" i="1" s="1"/>
  <c r="AH73" i="1" s="1"/>
  <c r="AH74" i="1" s="1"/>
  <c r="AH75" i="1" s="1"/>
  <c r="AH76" i="1" s="1"/>
  <c r="AH77" i="1" s="1"/>
  <c r="AH78" i="1" s="1"/>
  <c r="AH79" i="1" s="1"/>
  <c r="AH80" i="1" s="1"/>
  <c r="AH81" i="1" s="1"/>
  <c r="AH82" i="1" s="1"/>
  <c r="AH83" i="1" s="1"/>
  <c r="AH84" i="1" s="1"/>
  <c r="AH85" i="1" s="1"/>
  <c r="AH86" i="1" s="1"/>
  <c r="AH87" i="1" s="1"/>
  <c r="AH88" i="1" s="1"/>
  <c r="AH89" i="1" s="1"/>
  <c r="AH90" i="1" s="1"/>
  <c r="AH91" i="1" s="1"/>
  <c r="AH92" i="1" s="1"/>
  <c r="AH93" i="1" s="1"/>
  <c r="AH94" i="1" s="1"/>
  <c r="AH95" i="1" s="1"/>
  <c r="AH96" i="1" s="1"/>
  <c r="AH97" i="1" s="1"/>
  <c r="AH98" i="1" s="1"/>
  <c r="AH99" i="1" s="1"/>
  <c r="AH100" i="1" s="1"/>
  <c r="AH101" i="1" s="1"/>
  <c r="AH102" i="1" s="1"/>
  <c r="AH103" i="1" s="1"/>
  <c r="AH104" i="1" s="1"/>
  <c r="AH105" i="1" s="1"/>
  <c r="AH106" i="1" s="1"/>
  <c r="AH107" i="1" s="1"/>
  <c r="AH108" i="1" s="1"/>
  <c r="AH109" i="1" s="1"/>
  <c r="AH110" i="1" s="1"/>
  <c r="AH111" i="1" s="1"/>
  <c r="AH112" i="1" s="1"/>
  <c r="AH113" i="1" s="1"/>
  <c r="AH114" i="1" s="1"/>
  <c r="AH115" i="1" s="1"/>
  <c r="AH116" i="1" s="1"/>
  <c r="AH117" i="1" s="1"/>
  <c r="AH118" i="1" s="1"/>
  <c r="AH119" i="1" s="1"/>
  <c r="AH120" i="1" s="1"/>
  <c r="AH121" i="1" s="1"/>
  <c r="AH122" i="1" s="1"/>
  <c r="AH123" i="1" s="1"/>
  <c r="AH124" i="1" s="1"/>
  <c r="AH125" i="1" s="1"/>
  <c r="AH126" i="1" s="1"/>
  <c r="AH127" i="1" s="1"/>
  <c r="AH128" i="1" s="1"/>
  <c r="AH129" i="1" s="1"/>
  <c r="AH130" i="1" s="1"/>
  <c r="AH131" i="1" s="1"/>
  <c r="AH132" i="1" s="1"/>
  <c r="AH133" i="1" s="1"/>
  <c r="AH134" i="1" s="1"/>
  <c r="AH135" i="1" s="1"/>
  <c r="AH136" i="1" s="1"/>
  <c r="AH137" i="1" s="1"/>
  <c r="AH138" i="1" s="1"/>
  <c r="AH139" i="1" s="1"/>
  <c r="AH140" i="1" s="1"/>
  <c r="AH141" i="1" s="1"/>
  <c r="AH142" i="1" s="1"/>
  <c r="AH143" i="1" s="1"/>
  <c r="AH144" i="1" s="1"/>
  <c r="AH145" i="1" s="1"/>
  <c r="AH146" i="1" s="1"/>
  <c r="AH147" i="1" s="1"/>
  <c r="AH148" i="1" s="1"/>
  <c r="AH149" i="1" s="1"/>
  <c r="AH150" i="1" s="1"/>
  <c r="AH151" i="1" s="1"/>
  <c r="AH152" i="1" s="1"/>
  <c r="AH153" i="1" s="1"/>
  <c r="AH154" i="1" s="1"/>
  <c r="AH155" i="1" s="1"/>
  <c r="AH156" i="1" s="1"/>
  <c r="AH157" i="1" s="1"/>
  <c r="AH158" i="1" s="1"/>
  <c r="AH159" i="1" s="1"/>
  <c r="AH160" i="1" s="1"/>
  <c r="AH161" i="1" s="1"/>
  <c r="AH162" i="1" s="1"/>
  <c r="AH163" i="1" s="1"/>
  <c r="AH164" i="1" s="1"/>
  <c r="AH165" i="1" s="1"/>
  <c r="AH166" i="1" s="1"/>
  <c r="AH167" i="1" s="1"/>
  <c r="AH168" i="1" s="1"/>
  <c r="AH169" i="1" s="1"/>
  <c r="AH170" i="1" s="1"/>
  <c r="AH171" i="1" s="1"/>
  <c r="AH172" i="1" s="1"/>
  <c r="AH173" i="1" s="1"/>
  <c r="AH174" i="1" s="1"/>
  <c r="AH175" i="1" s="1"/>
  <c r="AH176" i="1" s="1"/>
  <c r="AH177" i="1" s="1"/>
  <c r="AH178" i="1" s="1"/>
  <c r="AH179" i="1" s="1"/>
  <c r="AH180" i="1" s="1"/>
  <c r="AH181" i="1" s="1"/>
  <c r="AH182" i="1" s="1"/>
  <c r="AH183" i="1" s="1"/>
  <c r="AH184" i="1" s="1"/>
  <c r="AH185" i="1" s="1"/>
  <c r="AH186" i="1" s="1"/>
  <c r="AH187" i="1" s="1"/>
  <c r="AH188" i="1" s="1"/>
  <c r="AH189" i="1" s="1"/>
  <c r="AH190" i="1" s="1"/>
  <c r="AH191" i="1" s="1"/>
  <c r="AH192" i="1" s="1"/>
  <c r="AH193" i="1" s="1"/>
  <c r="AH194" i="1" s="1"/>
  <c r="AH195" i="1" s="1"/>
  <c r="AH196" i="1" s="1"/>
  <c r="AH197" i="1" s="1"/>
  <c r="AH198" i="1" s="1"/>
  <c r="AH199" i="1" s="1"/>
  <c r="AH200" i="1" s="1"/>
  <c r="AH201" i="1" s="1"/>
  <c r="AH202" i="1" s="1"/>
  <c r="AH203" i="1" s="1"/>
  <c r="AH204" i="1" s="1"/>
  <c r="AH205" i="1" s="1"/>
  <c r="AH206" i="1" s="1"/>
  <c r="AH207" i="1" s="1"/>
  <c r="AH208" i="1" s="1"/>
  <c r="AH209" i="1" s="1"/>
  <c r="AH210" i="1" s="1"/>
  <c r="AH211" i="1" s="1"/>
  <c r="AH212" i="1" s="1"/>
  <c r="AH213" i="1" s="1"/>
  <c r="AH214" i="1" s="1"/>
  <c r="AH215" i="1" s="1"/>
  <c r="AH216" i="1" s="1"/>
  <c r="AH217" i="1" s="1"/>
  <c r="AH218" i="1" s="1"/>
  <c r="AH219" i="1" s="1"/>
  <c r="AH220" i="1" s="1"/>
  <c r="AH221" i="1" s="1"/>
  <c r="AH222" i="1" s="1"/>
  <c r="AH223" i="1" s="1"/>
  <c r="AH224" i="1" s="1"/>
  <c r="AH225" i="1" s="1"/>
  <c r="AH226" i="1" s="1"/>
  <c r="AH227" i="1" s="1"/>
  <c r="AH228" i="1" s="1"/>
  <c r="AH229" i="1" s="1"/>
  <c r="AH230" i="1" s="1"/>
  <c r="AH231" i="1" s="1"/>
  <c r="AH232" i="1" s="1"/>
  <c r="AH233" i="1" s="1"/>
  <c r="AH234" i="1" s="1"/>
  <c r="AH235" i="1" s="1"/>
  <c r="AH236" i="1" s="1"/>
  <c r="AH237" i="1" s="1"/>
  <c r="AH238" i="1" s="1"/>
  <c r="AH239" i="1" s="1"/>
  <c r="AH240" i="1" s="1"/>
  <c r="AH241" i="1" s="1"/>
  <c r="AH242" i="1" s="1"/>
  <c r="AH243" i="1" s="1"/>
  <c r="AH244" i="1" s="1"/>
  <c r="AH245" i="1" s="1"/>
  <c r="AH246" i="1" s="1"/>
  <c r="AH247" i="1" s="1"/>
  <c r="AH248" i="1" s="1"/>
  <c r="AH249" i="1" s="1"/>
  <c r="AH250" i="1" s="1"/>
  <c r="AH251" i="1" s="1"/>
  <c r="AH252" i="1" s="1"/>
  <c r="AH253" i="1" s="1"/>
  <c r="AH254" i="1" s="1"/>
  <c r="AH255" i="1" s="1"/>
  <c r="AH256" i="1" s="1"/>
  <c r="AH257" i="1" s="1"/>
  <c r="AH258" i="1" s="1"/>
  <c r="AH259" i="1" s="1"/>
  <c r="AH260" i="1" s="1"/>
  <c r="AH261" i="1" s="1"/>
  <c r="AH262" i="1" s="1"/>
  <c r="AH263" i="1" s="1"/>
  <c r="AH264" i="1" s="1"/>
  <c r="AH265" i="1" s="1"/>
  <c r="AH266" i="1" s="1"/>
  <c r="AH267" i="1" s="1"/>
  <c r="AH268" i="1" s="1"/>
  <c r="AH269" i="1" s="1"/>
  <c r="AH270" i="1" s="1"/>
  <c r="AH271" i="1" s="1"/>
  <c r="AH272" i="1" s="1"/>
  <c r="AH273" i="1" s="1"/>
  <c r="AH274" i="1" s="1"/>
  <c r="AH275" i="1" s="1"/>
  <c r="AH276" i="1" s="1"/>
  <c r="AH277" i="1" s="1"/>
  <c r="AH278" i="1" s="1"/>
  <c r="AH279" i="1" s="1"/>
  <c r="AH280" i="1" s="1"/>
  <c r="AH281" i="1" s="1"/>
  <c r="AH282" i="1" s="1"/>
  <c r="AH283" i="1" s="1"/>
  <c r="AH284" i="1" s="1"/>
  <c r="AH285" i="1" s="1"/>
  <c r="AH286" i="1" s="1"/>
  <c r="AH287" i="1" s="1"/>
  <c r="AH288" i="1" s="1"/>
  <c r="AH289" i="1" s="1"/>
  <c r="AH290" i="1" s="1"/>
  <c r="AH291" i="1" s="1"/>
  <c r="AH292" i="1" s="1"/>
  <c r="AH293" i="1" s="1"/>
  <c r="AH294" i="1" s="1"/>
  <c r="AH295" i="1" s="1"/>
  <c r="AH296" i="1" s="1"/>
  <c r="AH297" i="1" s="1"/>
  <c r="AH298" i="1" s="1"/>
  <c r="AH299" i="1" s="1"/>
  <c r="AH300" i="1" s="1"/>
  <c r="AH301" i="1" s="1"/>
  <c r="AH302" i="1" s="1"/>
  <c r="AH303" i="1" s="1"/>
  <c r="AH304" i="1" s="1"/>
  <c r="AH305" i="1" s="1"/>
  <c r="AH306" i="1" s="1"/>
  <c r="AH307" i="1" s="1"/>
  <c r="AH308" i="1" s="1"/>
  <c r="AH309" i="1" s="1"/>
  <c r="AH310" i="1" s="1"/>
  <c r="AH311" i="1" s="1"/>
  <c r="C23" i="1" l="1"/>
  <c r="B23" i="1" s="1"/>
  <c r="C19" i="1"/>
  <c r="B19" i="1" s="1"/>
  <c r="C24" i="1"/>
  <c r="B24" i="1" s="1"/>
  <c r="C20" i="1"/>
  <c r="B20" i="1" s="1"/>
  <c r="C11" i="1"/>
  <c r="B11" i="1" s="1"/>
  <c r="C13" i="1"/>
  <c r="B13" i="1" s="1"/>
  <c r="C10" i="1"/>
  <c r="B10" i="1" s="1"/>
  <c r="C7" i="1"/>
  <c r="C21" i="1"/>
  <c r="B21" i="1" s="1"/>
  <c r="C15" i="1"/>
  <c r="B15" i="1" s="1"/>
  <c r="C12" i="1"/>
  <c r="B12" i="1" s="1"/>
  <c r="C18" i="1"/>
  <c r="B18" i="1" s="1"/>
  <c r="C16" i="1"/>
  <c r="B16" i="1" s="1"/>
  <c r="C22" i="1"/>
  <c r="B22" i="1" s="1"/>
  <c r="C14" i="1"/>
  <c r="B14" i="1" s="1"/>
  <c r="C17" i="1"/>
  <c r="B17" i="1" s="1"/>
  <c r="AH312" i="1"/>
  <c r="AH313" i="1" s="1"/>
  <c r="AH314" i="1" s="1"/>
  <c r="D17" i="1"/>
  <c r="D20" i="1"/>
  <c r="D11" i="1"/>
  <c r="D13" i="1"/>
  <c r="D10" i="1"/>
  <c r="D24" i="1"/>
  <c r="D21" i="1"/>
  <c r="D7" i="1"/>
  <c r="D18" i="1"/>
  <c r="D15" i="1"/>
  <c r="D12" i="1"/>
  <c r="D23" i="1"/>
  <c r="D19" i="1"/>
  <c r="D16" i="1"/>
  <c r="D22" i="1"/>
  <c r="D14" i="1"/>
  <c r="AJ312" i="1"/>
  <c r="AJ313" i="1" s="1"/>
  <c r="AJ314" i="1" s="1"/>
  <c r="T16" i="1"/>
  <c r="S16" i="1"/>
  <c r="S17" i="1" s="1"/>
  <c r="B6" i="1" l="1"/>
  <c r="T17" i="1"/>
  <c r="D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Sources</author>
  </authors>
  <commentList>
    <comment ref="A3" authorId="0" shapeId="0" xr:uid="{D8A50E12-39BB-4944-87F8-82D0234AD600}">
      <text>
        <r>
          <rPr>
            <sz val="11"/>
            <color theme="1"/>
            <rFont val="Calibri"/>
            <family val="2"/>
            <scheme val="minor"/>
          </rPr>
          <t xml:space="preserve">Références utiles (FR/UE) :
- Allergènes / information consommateur : https://entreprendre.service-public.gouv.fr/vosdroits/F32192
- Hygiène des denrées : Règlement (CE) 852/2004 : https://eur-lex.europa.eu/eli/reg/2004/852/oj/eng
- Denrées d’origine animale : Règlement (CE) 853/2004 : https://eur-lex.europa.eu/eli/reg/2004/853/oj?locale=fr
- (Option) Décret FR allergènes non préemballés : https://www.legifrance.gouv.fr/jorf/id/JORFTEXT000030491684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<sst xmlns="http://schemas.openxmlformats.org/spreadsheetml/2006/main" count="5409" uniqueCount="1535">
  <si>
    <t>MOTEUR DE DÉTECTION – BOUCHERIE • CHARCUTERIE • TRAITEUR | VERSION JURY CONCOURS</t>
  </si>
  <si>
    <t>MOTEUR (P:AQ) — NE PAS DÉPLACER</t>
  </si>
  <si>
    <t>⚠ ZONE MOTEUR : colonnes P à AQ — INTERDIT DE DÉPLACER / COUPER / COLLER (risque de casser les formules)</t>
  </si>
  <si>
    <t>MODE D’EMPLOI (formateur)</t>
  </si>
  <si>
    <t>NOTE DE LECTURE – BOUCHERIE / CHARCUTERIE / TRAITEUR (VERSION JURY CONCOURS)</t>
  </si>
  <si>
    <t>Si le fichier est ouvert en “formules texte” : remplacer ' par = (Regarder dans : Valeurs) ; puis F9.</t>
  </si>
  <si>
    <t>COMMENT LIRE LES RÉSULTATS</t>
  </si>
  <si>
    <t>MODE EXPERT – MAINTENIR / ENRICHIR LE DICTIONNAIRE</t>
  </si>
  <si>
    <t>ASTUCES (QUALITÉ DE DÉTECTION)</t>
  </si>
  <si>
    <t>EXERCICES FLASH (10 minutes)</t>
  </si>
  <si>
    <t>Texte libre (à analyser)</t>
  </si>
  <si>
    <t>BRIEF CONCOURS / PRODUCTION (exemple)
Objectif : PÂTÉ EN CROÛTE niveau concours + assortiment traiteur (120 portions).
Ingrédients clés : pâte (farine BLÉ/GLUTEN, BEURRE/LAIT, ŒUFS), mêlée (VOLAILLE, PORC, FOIE GRAS, PISTACHES/fruits à coque), gelée (fond/POISSON ou gélatine), assaisonnement (moutarde, céleri, épices).
Exigences : traçabilité LOT (fournisseur, DLC, n° lot), contrôle T° réception, hachage/mélange sans échauffement, hygiène cutter/poussoir, séparation cru/cuit.
Cuisson : sonde au cœur + enregistrement (selon PMS). Refroidissement rapide + stockage 0–3°C.
Conditionnement : sous-vide/MAP/barquettes propres, étiquetage complet (dénomination, allergènes, lot, DLC, conditions de conservation).
Service : tranche nette, maintien froid, gestion retours, nettoyage/désinfection fin de poste.</t>
  </si>
  <si>
    <t>1) Collez un texte en C4 → synthèse en C6 (catégories) + C7 (actions / points de contrôle).
2) Mode lot : collez 1 item par ligne en C24:C283 → D=catégories, E=nb mots détectés, F=actions.
3) Dictionnaire (V:AJ) : ajoutez vos produits, découpes, équipements, libellés d’étiquetage et vos exigences PMS.
4) Lecture “jury” : commencez par les entrées CRITIQUE (T°, allergènes, lot/DLC, séparation cru/cuit, étiquetage), puis affinez.</t>
  </si>
  <si>
    <t>MODE OPÉRATOIRE – UTILISATION EXPRESS (30 SECONDES)</t>
  </si>
  <si>
    <t>Astuce : utilisez le mode 'mot' pour limiter les faux positifs ; 'contient' pour les expressions.</t>
  </si>
  <si>
    <t>• “Catégories” : matrice présence/absence par thème (lecture rapide).
• C6 : synthèse (couverture du texte : allergènes / traçabilité / process / hygiène…)
• C7 : actions / points de contrôle (triés par priorité).
• Mode lot : 1 ligne = 1 item (ticket, recette, étiquette) ; D→F = synthèse ; colonnes de droite = matrice.
• Rappel : outil d’aide à la relecture → validation métier obligatoire.</t>
  </si>
  <si>
    <t>Le dictionnaire est en V:AJ.
• V = mot-clé / expression (ex : “haché”, “poussoir”, “boyau”, “sous vide”, “moutarde”, “foie gras”).
• W = catégorie (une des 8).
• X = niveau (INFO / VIGILANCE / CRITIQUE).
• Y = tag visuel (facultatif) pour lecture rapide.
• Z = mode :</t>
  </si>
  <si>
    <t>• Mettez les variantes utiles : bœuf/boeuf, pâté/pate, œuf/oeuf, sous-vide/sous vide, rillettes/rillette, etc.
• Préférez “mot” dès que possible (œuf, lait, porc) ; réservez “contient” aux expressions.
• Priorisez les entrées longues (ex : “mise sous vide”, “nettoyage-désinfection”, “séparation cru/cuit”).
• Pensez aux libellés d’étiquetage réels (dénomination, conditions de conservation, lot, DLC) : ce sont des mots détectables.
• Les actions “CRITIQUE” doivent rester courtes, opérationnelles et vérifiables (preuve/enregistrement).</t>
  </si>
  <si>
    <t>1) Collez le brief “concours” (C4) : vérifiez que ressortent allergènes INCO, hygiène, traçabilité lot, étiquetage.
2) Rédigez une étiquette complète (dénomination + allergènes + lot + DLC + conditions de conservation).
3) Proposez une variante (sans porc / sans lactose / sans moutarde) : impacts process + prévention contamination croisée.
4) Listez 3 points à maîtriser (PRPo/CCP selon votre PMS) et les preuves attendues (T° réception, hachage/échauffement, cuisson/refroidissement…).</t>
  </si>
  <si>
    <t>1) Collez votre texte (fiche de fabrication, brief concours, étiquette, consignes atelier) dans C4.
2) Lisez le résultat :
   • C6 = catégories détectées (ce que le texte couvre / oublie)
   • C7 = actions / points de contrôle priorisés (hygiène, T°, séparation cru/cuit, étiquetage, traçabilité…)
3) Pour une série : collez 1 item par ligne dans C24:C283 (Mode lot).
4) Objectif : sécuriser sans angle mort (allergènes INCO, maîtrises PMS, preuves/traçabilité, libellés d’étiquetage).</t>
  </si>
  <si>
    <t>Ex : mot=“œuf”, “lait”, “porc” ; contient=“mise sous vide”, “pâté en croûte”.</t>
  </si>
  <si>
    <t>SCORE /100</t>
  </si>
  <si>
    <t>VERDICT</t>
  </si>
  <si>
    <t>POINTS CRITIQUES</t>
  </si>
  <si>
    <t xml:space="preserve">   - mot  → mot entier (réduit les faux positifs)
   - contient → séquence/fragment (utile pour “mise sous vide”, “pâté en croûte”).
• AA = action / exigence.
• AB = priorité : triez AB décroissant pour privilégier les expressions longues.</t>
  </si>
  <si>
    <t>Nb lignes affichées (liste)</t>
  </si>
  <si>
    <t>Nb détections</t>
  </si>
  <si>
    <t>.</t>
  </si>
  <si>
    <t>Entrée</t>
  </si>
  <si>
    <t>Résultats (liste)</t>
  </si>
  <si>
    <t>Détections</t>
  </si>
  <si>
    <t>Actions / conseils</t>
  </si>
  <si>
    <t>Sortie (liste)</t>
  </si>
  <si>
    <t>Actions</t>
  </si>
  <si>
    <t>Critère</t>
  </si>
  <si>
    <t>Poids</t>
  </si>
  <si>
    <t>Indice (0-3)</t>
  </si>
  <si>
    <t>Score</t>
  </si>
  <si>
    <t>Niveau</t>
  </si>
  <si>
    <t>Commentaire (action attendue)</t>
  </si>
  <si>
    <t>Présence par catégorie</t>
  </si>
  <si>
    <t>Allergènes &amp; intolérances</t>
  </si>
  <si>
    <t>Allergènes INCO : identifier/annoncer ; prévenir contamination croisée.</t>
  </si>
  <si>
    <t>Allergènes INCO + prévention contamination croisée</t>
  </si>
  <si>
    <t>Lister allergènes, gérer croisé, mention zones/ustensiles dédiés</t>
  </si>
  <si>
    <t>Diagnostic (score)</t>
  </si>
  <si>
    <t>Matières premières &amp; origine</t>
  </si>
  <si>
    <t>MP / réception : espèce-morceau, origine, conformité, T° à réception, DLC/lot.</t>
  </si>
  <si>
    <t>Traçabilité lot/DLC + preuves (réception, BL)</t>
  </si>
  <si>
    <t>Citer lot/DLC/fournisseur + où est la preuve (BL, fiche, étiquette)</t>
  </si>
  <si>
    <t>MOTEUR à droite (colonnes P→AQ) : caché pour lecture claire</t>
  </si>
  <si>
    <t>Découpe &amp; préparation</t>
  </si>
  <si>
    <t>Découpe/hachage : parage, désossage, hygiène outils, limiter échauffement.</t>
  </si>
  <si>
    <t>Températures (réception/stockage/cuisson/refroid.)</t>
  </si>
  <si>
    <t>Donner T° cibles + sonde + refroidissement rapide + stockage</t>
  </si>
  <si>
    <t>Charcuterie &amp; assaisonnement</t>
  </si>
  <si>
    <t>Charcuterie : dosages, additifs autorisés, mélange, boyaux ; maturation/étuvage si applicable.</t>
  </si>
  <si>
    <t>Hygiène / N&amp;D / séparation cru-cuit / matériel</t>
  </si>
  <si>
    <t>Décrire ND fin de poste + cru/cuit + matériel (cutter, poussoir…)</t>
  </si>
  <si>
    <t>mot-clé</t>
  </si>
  <si>
    <t>catégorie</t>
  </si>
  <si>
    <t>niveau</t>
  </si>
  <si>
    <t>tag</t>
  </si>
  <si>
    <t>mode</t>
  </si>
  <si>
    <t>priorité</t>
  </si>
  <si>
    <t>poids</t>
  </si>
  <si>
    <t>negation</t>
  </si>
  <si>
    <t>trouvé_raw</t>
  </si>
  <si>
    <t>trouvé</t>
  </si>
  <si>
    <t>hit</t>
  </si>
  <si>
    <t>cumul</t>
  </si>
  <si>
    <t>action_hit</t>
  </si>
  <si>
    <t>actions_cumul</t>
  </si>
  <si>
    <t>Cuisson &amp; refroidissement</t>
  </si>
  <si>
    <t>Cuisson : sonde au cœur ; maîtriser refroidissement/remise en T° ; enregistrements.</t>
  </si>
  <si>
    <t>Conditionnement + étiquetage (dénomination, conservation)</t>
  </si>
  <si>
    <t>Étiquette complète (dénomination, allergènes, lot, DLC, conservation)</t>
  </si>
  <si>
    <t>gluten</t>
  </si>
  <si>
    <t>VIGILANCE</t>
  </si>
  <si>
    <t>🌾</t>
  </si>
  <si>
    <t>mot</t>
  </si>
  <si>
    <t>Allergène : céréales contenant du gluten → annoncer + éviter contamination croisée.</t>
  </si>
  <si>
    <t>Conditionnement &amp; étiquetage</t>
  </si>
  <si>
    <t>Conditionnement : sous-vide/MAP/barquettes ; stockage ; étiquetage ; DLC.</t>
  </si>
  <si>
    <t>Process boucherie/charcuterie (découpe, hachage, mêlée, dosages)</t>
  </si>
  <si>
    <t>Montrer maîtrise technique (échauffement, dosage, boyaux, maturation…)</t>
  </si>
  <si>
    <t>blé</t>
  </si>
  <si>
    <t>Traçabilité &amp; lots</t>
  </si>
  <si>
    <t>Traçabilité : lot fournisseur, fiche fabrication, dates, conservation des preuves.</t>
  </si>
  <si>
    <t>TOTAL /100</t>
  </si>
  <si>
    <t>ble</t>
  </si>
  <si>
    <t>Hygiène &amp; HACCP</t>
  </si>
  <si>
    <t>Hygiène : séparation cru/cuit, N/D, maintenance machines, prévention TIAC.</t>
  </si>
  <si>
    <t>seigle</t>
  </si>
  <si>
    <t>orge</t>
  </si>
  <si>
    <t>SYNTHÈSE DÉDOUBLONNÉE – Détections</t>
  </si>
  <si>
    <t>avoine</t>
  </si>
  <si>
    <t>épeautre</t>
  </si>
  <si>
    <t>epeautre</t>
  </si>
  <si>
    <t>kamut</t>
  </si>
  <si>
    <t>farine</t>
  </si>
  <si>
    <t>MODE LOT (200+) – 1 ligne = 1 item à analyser</t>
  </si>
  <si>
    <t>chapelure</t>
  </si>
  <si>
    <t>#</t>
  </si>
  <si>
    <t>Nb mots détectés</t>
  </si>
  <si>
    <t>pâte</t>
  </si>
  <si>
    <t>préparer un pâté en croûte (gluten/œuf/lait/pistache) : farce froide + dorure + gelée</t>
  </si>
  <si>
    <t>pate</t>
  </si>
  <si>
    <t>réception viande : contrôler T° à l’arrivée + intégrité emballage + bon de livraison</t>
  </si>
  <si>
    <t>croûte</t>
  </si>
  <si>
    <t>parer/désosser : limiter souillures; respecter rendement; éliminer nerfs/suintements</t>
  </si>
  <si>
    <t>croute</t>
  </si>
  <si>
    <t>hachage/mêlée : travailler à froid; limiter échauffement; hygiène hachoir/cutter</t>
  </si>
  <si>
    <t>crustacé</t>
  </si>
  <si>
    <t>🦐</t>
  </si>
  <si>
    <t>Allergène : crustacés → annoncer + plan de séparation.</t>
  </si>
  <si>
    <t>assaisonnement : sel/épices; si sel nitrité/E250 → dose + traçabilité + étiquetage ingrédients</t>
  </si>
  <si>
    <t>crustace</t>
  </si>
  <si>
    <t>embossage : boyaux; hygiène poussoir; purge d’air; éviter corps étrangers</t>
  </si>
  <si>
    <t>crevette</t>
  </si>
  <si>
    <t>cuisson à cœur : sonde + contrôle temps; maintien chaud si service immédiat</t>
  </si>
  <si>
    <t>crabe</t>
  </si>
  <si>
    <t>tartare de bœuf minute : hygiène stricte + T° viande hachée ≤ 2°C + traçabilité lot</t>
  </si>
  <si>
    <t>homard</t>
  </si>
  <si>
    <t>nettoyer/désinfecter hachoir et trancheuse entre productions (cru/cuit)</t>
  </si>
  <si>
    <t>langoustine</t>
  </si>
  <si>
    <t>séparer planches/ustensiles cru-cuit; vérifier allergènes moutarde/céleri sur le poste</t>
  </si>
  <si>
    <t>écrevisse</t>
  </si>
  <si>
    <t>mise sous vide/MAP : produit froid; sacs/barquettes propres; étiquette lot + date</t>
  </si>
  <si>
    <t>ecrevisse</t>
  </si>
  <si>
    <t>DLC/DDM : définir/valider; afficher allergènes + ingrédients; stockage conforme</t>
  </si>
  <si>
    <t>poisson</t>
  </si>
  <si>
    <t>🐟</t>
  </si>
  <si>
    <t>Allergène : poissons → annoncer + prévenir contamination.</t>
  </si>
  <si>
    <t>refroidissement rapide : cellule; descendre vite en dessous de 10°C puis chambre froide</t>
  </si>
  <si>
    <t>saumon</t>
  </si>
  <si>
    <t>thon</t>
  </si>
  <si>
    <t>anchois</t>
  </si>
  <si>
    <t>cabillaud</t>
  </si>
  <si>
    <t>morue</t>
  </si>
  <si>
    <t>surimi</t>
  </si>
  <si>
    <t>mollusque</t>
  </si>
  <si>
    <t>🐚</t>
  </si>
  <si>
    <t>Allergène : mollusques → annoncer + prévenir contamination.</t>
  </si>
  <si>
    <t>moule</t>
  </si>
  <si>
    <t>huître</t>
  </si>
  <si>
    <t>huitre</t>
  </si>
  <si>
    <t>calamar</t>
  </si>
  <si>
    <t>seiche</t>
  </si>
  <si>
    <t>encornet</t>
  </si>
  <si>
    <t>escargot</t>
  </si>
  <si>
    <t>coquille</t>
  </si>
  <si>
    <t>palourde</t>
  </si>
  <si>
    <t>pétoncle</t>
  </si>
  <si>
    <t>petoncle</t>
  </si>
  <si>
    <t>pieuvre</t>
  </si>
  <si>
    <t>arachide</t>
  </si>
  <si>
    <t>CRITIQUE</t>
  </si>
  <si>
    <t>🥜</t>
  </si>
  <si>
    <t>Allergène : arachides → annoncer + poste dédié si possible.</t>
  </si>
  <si>
    <t>cacahuète</t>
  </si>
  <si>
    <t>cacahuete</t>
  </si>
  <si>
    <t>beurre de cacahuète</t>
  </si>
  <si>
    <t>contient</t>
  </si>
  <si>
    <t>beurre de cacahuete</t>
  </si>
  <si>
    <t>fruits à coque</t>
  </si>
  <si>
    <t>🌰</t>
  </si>
  <si>
    <t>Allergène : fruits à coque → annoncer + vigilance contamination croisée.</t>
  </si>
  <si>
    <t>fruits a coque</t>
  </si>
  <si>
    <t>amande</t>
  </si>
  <si>
    <t>noisette</t>
  </si>
  <si>
    <t>noix</t>
  </si>
  <si>
    <t>pistache</t>
  </si>
  <si>
    <t>noix de cajou</t>
  </si>
  <si>
    <t>cajou</t>
  </si>
  <si>
    <t>pécan</t>
  </si>
  <si>
    <t>pecan</t>
  </si>
  <si>
    <t>macadamia</t>
  </si>
  <si>
    <t>pignon</t>
  </si>
  <si>
    <t>soja</t>
  </si>
  <si>
    <t>🫘</t>
  </si>
  <si>
    <t>Allergène : soja → annoncer + vérifier ingrédients (émulsifiants).</t>
  </si>
  <si>
    <t>lécithine de soja</t>
  </si>
  <si>
    <t>lecithine de soja</t>
  </si>
  <si>
    <t>tofu</t>
  </si>
  <si>
    <t>lait</t>
  </si>
  <si>
    <t>🥛</t>
  </si>
  <si>
    <t>Allergène : lait → annoncer + prévenir contamination.</t>
  </si>
  <si>
    <t>lactose</t>
  </si>
  <si>
    <t>crème</t>
  </si>
  <si>
    <t>creme</t>
  </si>
  <si>
    <t>beurre</t>
  </si>
  <si>
    <t>fromage</t>
  </si>
  <si>
    <t>caséine</t>
  </si>
  <si>
    <t>caseine</t>
  </si>
  <si>
    <t>petit-lait</t>
  </si>
  <si>
    <t>petit lait</t>
  </si>
  <si>
    <t>œuf</t>
  </si>
  <si>
    <t>🥚</t>
  </si>
  <si>
    <t>Allergène : œufs → annoncer + attention dorure/liaison.</t>
  </si>
  <si>
    <t>oeuf</t>
  </si>
  <si>
    <t>jaune d'œuf</t>
  </si>
  <si>
    <t>jaune d'oeuf</t>
  </si>
  <si>
    <t>blanc d'œuf</t>
  </si>
  <si>
    <t>blanc d'oeuf</t>
  </si>
  <si>
    <t>ovoproduit</t>
  </si>
  <si>
    <t>dorure</t>
  </si>
  <si>
    <t>moutarde</t>
  </si>
  <si>
    <t>🟡</t>
  </si>
  <si>
    <t>Allergène : moutarde → annoncer + éviter contamination.</t>
  </si>
  <si>
    <t>graines de moutarde</t>
  </si>
  <si>
    <t>graine de moutarde</t>
  </si>
  <si>
    <t>céleri</t>
  </si>
  <si>
    <t>🥬</t>
  </si>
  <si>
    <t>Allergène : céleri → annoncer + vigilance fonds/assaisonnements.</t>
  </si>
  <si>
    <t>celeri</t>
  </si>
  <si>
    <t>branche de céleri</t>
  </si>
  <si>
    <t>branche de celeri</t>
  </si>
  <si>
    <t>céleri-rave</t>
  </si>
  <si>
    <t>celeri-rave</t>
  </si>
  <si>
    <t>sel au céleri</t>
  </si>
  <si>
    <t>sel au celeri</t>
  </si>
  <si>
    <t>sésame</t>
  </si>
  <si>
    <t>⚪</t>
  </si>
  <si>
    <t>Allergène : sésame → annoncer + prévenir contamination.</t>
  </si>
  <si>
    <t>sesame</t>
  </si>
  <si>
    <t>graines de sésame</t>
  </si>
  <si>
    <t>graine de sesame</t>
  </si>
  <si>
    <t>tahini</t>
  </si>
  <si>
    <t>lupin</t>
  </si>
  <si>
    <t>🟣</t>
  </si>
  <si>
    <t>Allergène : lupin → annoncer + vérifier farines/mixes.</t>
  </si>
  <si>
    <t>farine de lupin</t>
  </si>
  <si>
    <t>sulfite</t>
  </si>
  <si>
    <t>🧪</t>
  </si>
  <si>
    <t>Allergène : sulfites (si utilisés) → annoncer + vérifier ingrédients.</t>
  </si>
  <si>
    <t>sulfites</t>
  </si>
  <si>
    <t>vin</t>
  </si>
  <si>
    <t>vinaigre</t>
  </si>
  <si>
    <t>cidre</t>
  </si>
  <si>
    <t>bœuf</t>
  </si>
  <si>
    <t>INFO</t>
  </si>
  <si>
    <t>🥩</t>
  </si>
  <si>
    <t>Identifier l’espèce et adapter découpe/traitement; vérifier origine/qualité.</t>
  </si>
  <si>
    <t>boeuf</t>
  </si>
  <si>
    <t>veau</t>
  </si>
  <si>
    <t>agneau</t>
  </si>
  <si>
    <t>mouton</t>
  </si>
  <si>
    <t>porc</t>
  </si>
  <si>
    <t>volaille</t>
  </si>
  <si>
    <t>poulet</t>
  </si>
  <si>
    <t>dinde</t>
  </si>
  <si>
    <t>canard</t>
  </si>
  <si>
    <t>oie</t>
  </si>
  <si>
    <t>lapin</t>
  </si>
  <si>
    <t>gibier</t>
  </si>
  <si>
    <t>sanglier</t>
  </si>
  <si>
    <t>chevreuil</t>
  </si>
  <si>
    <t>cerf</t>
  </si>
  <si>
    <t>abats</t>
  </si>
  <si>
    <t>🧫</t>
  </si>
  <si>
    <t>Produit fragile : contrôler hygiène, T° et durée de vie.</t>
  </si>
  <si>
    <t>foie</t>
  </si>
  <si>
    <t>cœur</t>
  </si>
  <si>
    <t>coeur</t>
  </si>
  <si>
    <t>rognon</t>
  </si>
  <si>
    <t>ris</t>
  </si>
  <si>
    <t>tripes</t>
  </si>
  <si>
    <t>langue</t>
  </si>
  <si>
    <t>joue</t>
  </si>
  <si>
    <t>pied</t>
  </si>
  <si>
    <t>origine</t>
  </si>
  <si>
    <t>🏷️</t>
  </si>
  <si>
    <t>Vérifier conformité : origine, labels, mentions, exigences client.</t>
  </si>
  <si>
    <t>traçabilité</t>
  </si>
  <si>
    <t>tracabilite</t>
  </si>
  <si>
    <t>estampille</t>
  </si>
  <si>
    <t>agrément</t>
  </si>
  <si>
    <t>agrement</t>
  </si>
  <si>
    <t>label rouge</t>
  </si>
  <si>
    <t>aop</t>
  </si>
  <si>
    <t>igp</t>
  </si>
  <si>
    <t>bio</t>
  </si>
  <si>
    <t>halal</t>
  </si>
  <si>
    <t>casher</t>
  </si>
  <si>
    <t>désossage</t>
  </si>
  <si>
    <t>🔪</t>
  </si>
  <si>
    <t>Technique de préparation : exécuter proprement; limiter échauffement; sécurité couteaux.</t>
  </si>
  <si>
    <t>desossage</t>
  </si>
  <si>
    <t>désosser</t>
  </si>
  <si>
    <t>desosser</t>
  </si>
  <si>
    <t>parer</t>
  </si>
  <si>
    <t>parage</t>
  </si>
  <si>
    <t>dénerver</t>
  </si>
  <si>
    <t>denerver</t>
  </si>
  <si>
    <t>ficeler</t>
  </si>
  <si>
    <t>barder</t>
  </si>
  <si>
    <t>piquer</t>
  </si>
  <si>
    <t>trancher</t>
  </si>
  <si>
    <t>émincer</t>
  </si>
  <si>
    <t>emincer</t>
  </si>
  <si>
    <t>hacher</t>
  </si>
  <si>
    <t>hachage</t>
  </si>
  <si>
    <t>hachoir</t>
  </si>
  <si>
    <t>⚙️</t>
  </si>
  <si>
    <t>Matériel : nettoyage/désinfection + contrôle corps étrangers + maintenance.</t>
  </si>
  <si>
    <t>trancheuse</t>
  </si>
  <si>
    <t>scie</t>
  </si>
  <si>
    <t>scie à os</t>
  </si>
  <si>
    <t>scie a os</t>
  </si>
  <si>
    <t>poussoir</t>
  </si>
  <si>
    <t>mélangeur</t>
  </si>
  <si>
    <t>melangeur</t>
  </si>
  <si>
    <t>cutter</t>
  </si>
  <si>
    <t>robot</t>
  </si>
  <si>
    <t>affûter</t>
  </si>
  <si>
    <t>🛠️</t>
  </si>
  <si>
    <t>Préparer l’outil : affûtage + stérilisation; réduire risques coupures/contamination.</t>
  </si>
  <si>
    <t>affuter</t>
  </si>
  <si>
    <t>affûtage</t>
  </si>
  <si>
    <t>affutage</t>
  </si>
  <si>
    <t>fusil</t>
  </si>
  <si>
    <t>stérilisateur</t>
  </si>
  <si>
    <t>sterilisateur</t>
  </si>
  <si>
    <t>farce</t>
  </si>
  <si>
    <t>🌶️</t>
  </si>
  <si>
    <t>Charcuterie : contrôler température de mêlée, texture, assaisonnement, hygiène.</t>
  </si>
  <si>
    <t>mêlée</t>
  </si>
  <si>
    <t>melee</t>
  </si>
  <si>
    <t>émulsion</t>
  </si>
  <si>
    <t>emulsion</t>
  </si>
  <si>
    <t>boyau</t>
  </si>
  <si>
    <t>embossage</t>
  </si>
  <si>
    <t>embosser</t>
  </si>
  <si>
    <t>poussage</t>
  </si>
  <si>
    <t>saucisse</t>
  </si>
  <si>
    <t>chipolata</t>
  </si>
  <si>
    <t>merguez</t>
  </si>
  <si>
    <t>boudin</t>
  </si>
  <si>
    <t>pâté</t>
  </si>
  <si>
    <t>terrine</t>
  </si>
  <si>
    <t>rillettes</t>
  </si>
  <si>
    <t>jambon</t>
  </si>
  <si>
    <t>saucisson</t>
  </si>
  <si>
    <t>andouille</t>
  </si>
  <si>
    <t>andouillette</t>
  </si>
  <si>
    <t>pâté en croûte</t>
  </si>
  <si>
    <t>pate en croute</t>
  </si>
  <si>
    <t>salaison</t>
  </si>
  <si>
    <t>🧂</t>
  </si>
  <si>
    <t>Process : respecter doses/temps; éviter dérives (sécurité + qualité).</t>
  </si>
  <si>
    <t>saumure</t>
  </si>
  <si>
    <t>saumurage</t>
  </si>
  <si>
    <t>sel</t>
  </si>
  <si>
    <t>poivre</t>
  </si>
  <si>
    <t>épices</t>
  </si>
  <si>
    <t>epices</t>
  </si>
  <si>
    <t>herbes</t>
  </si>
  <si>
    <t>marinade</t>
  </si>
  <si>
    <t>fumage</t>
  </si>
  <si>
    <t>fumoir</t>
  </si>
  <si>
    <t>étuvage</t>
  </si>
  <si>
    <t>etuvage</t>
  </si>
  <si>
    <t>fermentation</t>
  </si>
  <si>
    <t>affinage</t>
  </si>
  <si>
    <t>séchage</t>
  </si>
  <si>
    <t>sechage</t>
  </si>
  <si>
    <t>sel nitrité</t>
  </si>
  <si>
    <t>Additifs/sel nitrité : vérifier dosage, traçabilité, conformité recette et étiquetage ingrédients.</t>
  </si>
  <si>
    <t>sel nitrite</t>
  </si>
  <si>
    <t>nitrite</t>
  </si>
  <si>
    <t>e250</t>
  </si>
  <si>
    <t>salpêtre</t>
  </si>
  <si>
    <t>salpetre</t>
  </si>
  <si>
    <t>e252</t>
  </si>
  <si>
    <t>cuisson</t>
  </si>
  <si>
    <t>🌡️</t>
  </si>
  <si>
    <t>Traitement thermique : contrôler T° à cœur/temps; enregistrer si nécessaire.</t>
  </si>
  <si>
    <t>rôtir</t>
  </si>
  <si>
    <t>rotir</t>
  </si>
  <si>
    <t>saisir</t>
  </si>
  <si>
    <t>pochage</t>
  </si>
  <si>
    <t>pocher</t>
  </si>
  <si>
    <t>vapeur</t>
  </si>
  <si>
    <t>four</t>
  </si>
  <si>
    <t>bain-marie</t>
  </si>
  <si>
    <t>bain marie</t>
  </si>
  <si>
    <t>pasteurisation</t>
  </si>
  <si>
    <t>stérilisation</t>
  </si>
  <si>
    <t>sterilisation</t>
  </si>
  <si>
    <t>température à cœur</t>
  </si>
  <si>
    <t>temperature a coeur</t>
  </si>
  <si>
    <t>sonde</t>
  </si>
  <si>
    <t>thermomètre</t>
  </si>
  <si>
    <t>thermometre</t>
  </si>
  <si>
    <t>refroidissement</t>
  </si>
  <si>
    <t>❄️</t>
  </si>
  <si>
    <t>Maîtrise T° : refroidir vite, stocker au froid; éviter zone de danger bactérien.</t>
  </si>
  <si>
    <t>refroidissement rapide</t>
  </si>
  <si>
    <t>cellule de refroidissement</t>
  </si>
  <si>
    <t>remise en température</t>
  </si>
  <si>
    <t>remise en temperature</t>
  </si>
  <si>
    <t>maintien chaud</t>
  </si>
  <si>
    <t>sous-vide</t>
  </si>
  <si>
    <t>📦</t>
  </si>
  <si>
    <t>Conditionnement : respecter chaîne du froid, propreté poste, paramètres sous-vide/MAP.</t>
  </si>
  <si>
    <t>sous vide</t>
  </si>
  <si>
    <t>mise sous vide</t>
  </si>
  <si>
    <t>mise sous gaz</t>
  </si>
  <si>
    <t>atmosphère modifiée</t>
  </si>
  <si>
    <t>atmosphere modifiee</t>
  </si>
  <si>
    <t>map</t>
  </si>
  <si>
    <t>barquette</t>
  </si>
  <si>
    <t>filmage</t>
  </si>
  <si>
    <t>operculeuse</t>
  </si>
  <si>
    <t>étiquette</t>
  </si>
  <si>
    <t>etiquette</t>
  </si>
  <si>
    <t>conditionnement</t>
  </si>
  <si>
    <t>dlc</t>
  </si>
  <si>
    <t>Étiquetage : dates, ingrédients, allergènes, lot; cohérence avec production et conservation.</t>
  </si>
  <si>
    <t>ddm</t>
  </si>
  <si>
    <t>dluo</t>
  </si>
  <si>
    <t>date limite</t>
  </si>
  <si>
    <t>date de fabrication</t>
  </si>
  <si>
    <t>étiquetage</t>
  </si>
  <si>
    <t>etiquetage</t>
  </si>
  <si>
    <t>ingrédients</t>
  </si>
  <si>
    <t>ingredients</t>
  </si>
  <si>
    <t>mentions obligatoires</t>
  </si>
  <si>
    <t>lot</t>
  </si>
  <si>
    <t>🧾</t>
  </si>
  <si>
    <t>Traçabilité : documenter fournisseur/lot/dates; conserver preuves; faciliter retrait-rappel.</t>
  </si>
  <si>
    <t>n° lot</t>
  </si>
  <si>
    <t>numero de lot</t>
  </si>
  <si>
    <t>fournisseur</t>
  </si>
  <si>
    <t>bon de livraison</t>
  </si>
  <si>
    <t>bl</t>
  </si>
  <si>
    <t>réception</t>
  </si>
  <si>
    <t>reception</t>
  </si>
  <si>
    <t>agrément sanitaire</t>
  </si>
  <si>
    <t>agrement sanitaire</t>
  </si>
  <si>
    <t>estampille sanitaire</t>
  </si>
  <si>
    <t>fiche de fabrication</t>
  </si>
  <si>
    <t>pms</t>
  </si>
  <si>
    <t>haccp</t>
  </si>
  <si>
    <t>plan de maîtrise sanitaire</t>
  </si>
  <si>
    <t>plan de maitrise sanitaire</t>
  </si>
  <si>
    <t>nettoyage</t>
  </si>
  <si>
    <t>🧼</t>
  </si>
  <si>
    <t>Hygiène/HACCP : séparation cru/cuit; nettoyage-désinfection; prévention TIAC.</t>
  </si>
  <si>
    <t>désinfection</t>
  </si>
  <si>
    <t>desinfection</t>
  </si>
  <si>
    <t>rincer</t>
  </si>
  <si>
    <t>détergent</t>
  </si>
  <si>
    <t>detergent</t>
  </si>
  <si>
    <t>sanitiser</t>
  </si>
  <si>
    <t>plan de nettoyage</t>
  </si>
  <si>
    <t>pnd</t>
  </si>
  <si>
    <t>marche en avant</t>
  </si>
  <si>
    <t>cru</t>
  </si>
  <si>
    <t>cuit</t>
  </si>
  <si>
    <t>contamination</t>
  </si>
  <si>
    <t>croisée</t>
  </si>
  <si>
    <t>Répondre à la demande de moteur Ferrari et score concours</t>
  </si>
  <si>
    <t>L’utilisateur parle de modifier un moteur Ferrari avec un système de scoring adapté aux concours,</t>
  </si>
  <si>
    <t xml:space="preserve"> incluant critères, pondération, rubriques et commentaires. Je vais vérifier rapidement les informations précédentes </t>
  </si>
  <si>
    <t>sur ce moteur et le système de scoring afin de m’assurer que je réponds exactement à ce qu’il demande.</t>
  </si>
  <si>
    <t>Rappel</t>
  </si>
  <si>
    <t>Recherche dans nos interactions passées</t>
  </si>
  <si>
    <t>Proposer une structure de scoring de concours</t>
  </si>
  <si>
    <t xml:space="preserve">L'outil ne m'a pas donné de données, donc je vais avancer avec ma meilleure estimation. </t>
  </si>
  <si>
    <t xml:space="preserve">Je vais proposer une structure générale pour un moteur de scoring dans Excel 2021 (FR). </t>
  </si>
  <si>
    <t xml:space="preserve">Cela inclura une table de critères avec des poids, des champs pour les juges, la normalisation, le traitement des valeurs aberrantes, et plus. </t>
  </si>
  <si>
    <t>Je suggérerai de placer la table dans un espace permis du classeur, mais sans savoir exactement la disposition.</t>
  </si>
  <si>
    <t>Proposer un système de scoring de concours avec pénalités</t>
  </si>
  <si>
    <t xml:space="preserve">Je vais structurer le scoring en ajustant les poids des juges (sommés à 100), avec des scores de 0 à 10. </t>
  </si>
  <si>
    <t>La note globale sera la moyenne des juges après réduction des extrêmes.</t>
  </si>
  <si>
    <t xml:space="preserve"> J'ajouterai des pénalités et un mécanisme pour départager les ex-aequo. </t>
  </si>
  <si>
    <t>Je fournirai aussi une suggestion de mise en page avec des formules.</t>
  </si>
  <si>
    <t>Structurer un moteur de score pour concours avec 3 jurés</t>
  </si>
  <si>
    <t>Je vais proposer une version adaptée pour jurés avec une structure de tableau.</t>
  </si>
  <si>
    <t xml:space="preserve"> Les critères seront listés avec leurs poids et descriptions. </t>
  </si>
  <si>
    <t>Chaque juge aura une colonne pour ses notes et commentaires.</t>
  </si>
  <si>
    <t xml:space="preserve"> Le score de chaque juge sera calculé selon une formule prenant en compte les poids, </t>
  </si>
  <si>
    <t>puis la moyenne des scores sera calculée en ajustant les extrêmes si nécessaire.</t>
  </si>
  <si>
    <t>Formule finale pour N jurés</t>
  </si>
  <si>
    <t xml:space="preserve">Je vais créer une formule qui calcule le score final en excluant les notes minimales et maximales lorsque N&gt;=4. Si seulement 3 juges, </t>
  </si>
  <si>
    <t>la moyenne simple sera utilisée. Je vais également intégrer un filtre pour ignorer les valeurs vides et traiter</t>
  </si>
  <si>
    <t xml:space="preserve"> les notes de manière dynamique sans utiliser LET, en appliquant une combinaison de fonctions comme FILTRE, MIN.SI.ENS et MAX.SI.ENS.</t>
  </si>
  <si>
    <t>Formule de score final et dispersion pour le jury</t>
  </si>
  <si>
    <t xml:space="preserve">Je vais utiliser la fonction MOYENNE.TRONQUE pour exclure les extrêmes, en ajustant le pourcentage à 2/N </t>
  </si>
  <si>
    <t>pour déterminer la proportion à écarter (par exemple, 20% pour 5 juges).</t>
  </si>
  <si>
    <t xml:space="preserve"> Ensuite, je vais ajouter un indicateur de dispersion avec ECARTYPE.STANDARD</t>
  </si>
  <si>
    <t xml:space="preserve"> pour obtenir la variabilité des notes. Pour calculer les points forts, je vais utiliser TRIER et FILTRE.</t>
  </si>
  <si>
    <t>Organizing a more detailed jury scoring system</t>
  </si>
  <si>
    <t xml:space="preserve">L'utilisateur souhaite simplifier, donc je vais omettre un résumé automatique </t>
  </si>
  <si>
    <t xml:space="preserve">et inclure des cases de commentaires manuelles avec des descripteurs pour l’échelle de notation. </t>
  </si>
  <si>
    <t xml:space="preserve">Je vais aussi créer une version "Ferrari" avec critères pondérés et formules pour calculer les scores finals, les catégories et les rankings. </t>
  </si>
  <si>
    <t>Je vais aussi prévoir un système avec différents panels pour les juges, chaque catégorie ayant son propre poids.</t>
  </si>
  <si>
    <t>Proposant un système de notation adapté pour le jury</t>
  </si>
  <si>
    <t>Je vais fournir un modèle simple avec une feuille "MOTEUR" et une feuille "JURY" séparée, où les scores sont calculés à partir des résultats du moteur</t>
  </si>
  <si>
    <t>Pour les formule de notation, je vais inclure des critères pondérés, des scores finaux basés sur la moyenne tronquée,</t>
  </si>
  <si>
    <t xml:space="preserve"> des catégories et une dispersion. Je vais également expliquer tout pour un système de classement et impression.</t>
  </si>
  <si>
    <t>SECTION</t>
  </si>
  <si>
    <t>ACTION</t>
  </si>
  <si>
    <t>DETAILS</t>
  </si>
  <si>
    <t>But du document</t>
  </si>
  <si>
    <t>Évaluer et classer</t>
  </si>
  <si>
    <t>Grille Jury concours : notes par critères + pondérations + anti-biais (moyenne tronquée) + pénalités/DQ + médaille + rang</t>
  </si>
  <si>
    <t>Étape 1</t>
  </si>
  <si>
    <t>Compléter les entrées</t>
  </si>
  <si>
    <t>Sur feuille JURY, zone ENTRÉES : candidat, épreuve/catégorie, pénalités (points), DQ si nécessaire</t>
  </si>
  <si>
    <t>Étape 2</t>
  </si>
  <si>
    <t>Remplir les notes jurés</t>
  </si>
  <si>
    <t>Dans la grille A30:N55 : saisir les notes (ex 0–10) pour chaque critère et chaque juré</t>
  </si>
  <si>
    <t>Étape 3</t>
  </si>
  <si>
    <t>Lire le résultat final</t>
  </si>
  <si>
    <t>Zone SORTIES : Score final (jury), Score net (après pénalités), Médaille, Rang, Alerte écarts jurés</t>
  </si>
  <si>
    <t>Anti-biais</t>
  </si>
  <si>
    <t>Stabiliser le score</t>
  </si>
  <si>
    <t>Si ≥4 jurés : suppression automatique du plus bas et du plus haut (moyenne tronquée) pour réduire les notes extrêmes</t>
  </si>
  <si>
    <t>Pénalités</t>
  </si>
  <si>
    <t>Appliquer des retraits</t>
  </si>
  <si>
    <t>Pénalités = points retirés du score final ; Score net = MAX(0; Score final - Pénalités)</t>
  </si>
  <si>
    <t>Disqualification</t>
  </si>
  <si>
    <t>Forcer score à 0</t>
  </si>
  <si>
    <t>Si DQ = "DQ" alors Score net = 0 et statut = DISQUALIFIÉ</t>
  </si>
  <si>
    <t>Contrôle cohérence</t>
  </si>
  <si>
    <t>Détecter désaccords</t>
  </si>
  <si>
    <t>Écart-type des scores jurés : si trop élevé, affichage d’une alerte (sans MFC)</t>
  </si>
  <si>
    <t>Maintenance</t>
  </si>
  <si>
    <t>Formules sécurisées</t>
  </si>
  <si>
    <t>Les formules sont stockées en texte (apostrophe) dans une feuille FORMULES_TXT pour éviter suppression Excel ; activation par copie manuelle</t>
  </si>
  <si>
    <t>Interdits</t>
  </si>
  <si>
    <t>Respect des contraintes</t>
  </si>
  <si>
    <t>Aucun VBA ; aucune MFC ; aucun lien externe ; formules en 1 ligne ; fonctions FR ; séparateur ;</t>
  </si>
  <si>
    <t>définition de =ANGLES MORTS (si vide → OK)</t>
  </si>
  <si>
    <t>ANGLES MORTS (si vide → OK) = un champ d’alerte qui liste ce qui n’a pas été évalué correctement ou ce qui est trop faible dans la grille, et qui reste vide si tout est conforme.</t>
  </si>
  <si>
    <r>
      <t>ANGLES MORTS (si vide → OK)</t>
    </r>
    <r>
      <rPr>
        <sz val="11"/>
        <color theme="1"/>
        <rFont val="Calibri"/>
        <family val="2"/>
        <scheme val="minor"/>
      </rPr>
      <t xml:space="preserve"> = un </t>
    </r>
    <r>
      <rPr>
        <b/>
        <sz val="11"/>
        <color theme="1"/>
        <rFont val="Calibri"/>
        <family val="2"/>
        <scheme val="minor"/>
      </rPr>
      <t>champ d’alerte</t>
    </r>
    <r>
      <rPr>
        <sz val="11"/>
        <color theme="1"/>
        <rFont val="Calibri"/>
        <family val="2"/>
        <scheme val="minor"/>
      </rPr>
      <t xml:space="preserve"> qui liste </t>
    </r>
    <r>
      <rPr>
        <i/>
        <sz val="11"/>
        <color theme="1"/>
        <rFont val="Calibri"/>
        <family val="2"/>
        <scheme val="minor"/>
      </rPr>
      <t>ce qui n’a pas été évalué correctement</t>
    </r>
    <r>
      <rPr>
        <sz val="11"/>
        <color theme="1"/>
        <rFont val="Calibri"/>
        <family val="2"/>
        <scheme val="minor"/>
      </rPr>
      <t xml:space="preserve"> ou </t>
    </r>
    <r>
      <rPr>
        <i/>
        <sz val="11"/>
        <color theme="1"/>
        <rFont val="Calibri"/>
        <family val="2"/>
        <scheme val="minor"/>
      </rPr>
      <t>ce qui est trop faible</t>
    </r>
    <r>
      <rPr>
        <sz val="11"/>
        <color theme="1"/>
        <rFont val="Calibri"/>
        <family val="2"/>
        <scheme val="minor"/>
      </rPr>
      <t xml:space="preserve"> dans la grille, </t>
    </r>
    <r>
      <rPr>
        <b/>
        <sz val="11"/>
        <color theme="1"/>
        <rFont val="Calibri"/>
        <family val="2"/>
        <scheme val="minor"/>
      </rPr>
      <t>et qui reste vide si tout est conforme</t>
    </r>
    <r>
      <rPr>
        <sz val="11"/>
        <color theme="1"/>
        <rFont val="Calibri"/>
        <family val="2"/>
        <scheme val="minor"/>
      </rPr>
      <t>.</t>
    </r>
  </si>
  <si>
    <t>Concrètement, dans ton moteur “jury concours”, ça sert à :</t>
  </si>
  <si>
    <r>
      <t>Détecter les critères non notés</t>
    </r>
    <r>
      <rPr>
        <sz val="11"/>
        <color theme="1"/>
        <rFont val="Calibri"/>
        <family val="2"/>
        <scheme val="minor"/>
      </rPr>
      <t xml:space="preserve"> (vides, 0, ou “N/A” selon ton choix)</t>
    </r>
  </si>
  <si>
    <r>
      <t>Détecter les critères sous un seuil</t>
    </r>
    <r>
      <rPr>
        <sz val="11"/>
        <color theme="1"/>
        <rFont val="Calibri"/>
        <family val="2"/>
        <scheme val="minor"/>
      </rPr>
      <t xml:space="preserve"> (ex : note &lt; 2/10 ou &lt; 5/20)</t>
    </r>
  </si>
  <si>
    <r>
      <t>Détecter les incohérences</t>
    </r>
    <r>
      <rPr>
        <sz val="11"/>
        <color theme="1"/>
        <rFont val="Calibri"/>
        <family val="2"/>
        <scheme val="minor"/>
      </rPr>
      <t xml:space="preserve"> (ex : DQ mais score ≠ 0, pénalités renseignées sans motif, poids ≠ 100%, juré manquant, etc.)</t>
    </r>
  </si>
  <si>
    <r>
      <t>Produire un résumé exploitable</t>
    </r>
    <r>
      <rPr>
        <sz val="11"/>
        <color theme="1"/>
        <rFont val="Calibri"/>
        <family val="2"/>
        <scheme val="minor"/>
      </rPr>
      <t xml:space="preserve"> : “Angles morts : Allergènes • Traçabilité • Températures …”</t>
    </r>
  </si>
  <si>
    <t>(au lieu d’un tableau de contrôles dispersés)</t>
  </si>
  <si>
    <t>Et la règle d’affichage :</t>
  </si>
  <si>
    <r>
      <t>Si aucun problème → cellule vide</t>
    </r>
    <r>
      <rPr>
        <sz val="11"/>
        <color theme="1"/>
        <rFont val="Calibri"/>
        <family val="2"/>
        <scheme val="minor"/>
      </rPr>
      <t xml:space="preserve"> (donc “OK” via une cellule miroir)</t>
    </r>
  </si>
  <si>
    <t>Si problème → texte listant les points à corriger</t>
  </si>
  <si>
    <t>Si tu veux une définition “jury concours” ultra claire à coller dans le mode d’emploi :</t>
  </si>
  <si>
    <r>
      <t>Angles morts</t>
    </r>
    <r>
      <rPr>
        <sz val="11"/>
        <color theme="1"/>
        <rFont val="Calibri"/>
        <family val="2"/>
        <scheme val="minor"/>
      </rPr>
      <t xml:space="preserve"> : zone de contrôle qui signale les éléments </t>
    </r>
    <r>
      <rPr>
        <i/>
        <sz val="11"/>
        <color theme="1"/>
        <rFont val="Calibri"/>
        <family val="2"/>
        <scheme val="minor"/>
      </rPr>
      <t>non évalués</t>
    </r>
    <r>
      <rPr>
        <sz val="11"/>
        <color theme="1"/>
        <rFont val="Calibri"/>
        <family val="2"/>
        <scheme val="minor"/>
      </rPr>
      <t xml:space="preserve"> ou </t>
    </r>
    <r>
      <rPr>
        <i/>
        <sz val="11"/>
        <color theme="1"/>
        <rFont val="Calibri"/>
        <family val="2"/>
        <scheme val="minor"/>
      </rPr>
      <t>insuffisamment couverts</t>
    </r>
    <r>
      <rPr>
        <sz val="11"/>
        <color theme="1"/>
        <rFont val="Calibri"/>
        <family val="2"/>
        <scheme val="minor"/>
      </rPr>
      <t xml:space="preserve"> (notes manquantes, critères sous seuil, incohérences). </t>
    </r>
    <r>
      <rPr>
        <b/>
        <sz val="11"/>
        <color theme="1"/>
        <rFont val="Calibri"/>
        <family val="2"/>
        <scheme val="minor"/>
      </rPr>
      <t>Vide = dossier complet, rien à corriger.</t>
    </r>
  </si>
  <si>
    <t>explique ta mise en forme,dans certaines cellules impossible de centrer ;ou impossible de lire le texte entier à tu fais des retours chariots partout</t>
  </si>
  <si>
    <r>
      <t xml:space="preserve">Tu vois exactement les </t>
    </r>
    <r>
      <rPr>
        <b/>
        <sz val="11"/>
        <color theme="1"/>
        <rFont val="Calibri"/>
        <family val="2"/>
        <scheme val="minor"/>
      </rPr>
      <t>2 effets secondaires “classiques”</t>
    </r>
    <r>
      <rPr>
        <sz val="11"/>
        <color theme="1"/>
        <rFont val="Calibri"/>
        <family val="2"/>
        <scheme val="minor"/>
      </rPr>
      <t xml:space="preserve"> d’un design </t>
    </r>
    <r>
      <rPr>
        <b/>
        <sz val="11"/>
        <color theme="1"/>
        <rFont val="Calibri"/>
        <family val="2"/>
        <scheme val="minor"/>
      </rPr>
      <t>NO_MERGE</t>
    </r>
    <r>
      <rPr>
        <sz val="11"/>
        <color theme="1"/>
        <rFont val="Calibri"/>
        <family val="2"/>
        <scheme val="minor"/>
      </rPr>
      <t xml:space="preserve"> (zéro fusion) + affichage “pédago” :</t>
    </r>
  </si>
  <si>
    <t>1) “Impossible de centrer” : pourquoi</t>
  </si>
  <si>
    <r>
      <t xml:space="preserve">J’ai remplacé les fusions par </t>
    </r>
    <r>
      <rPr>
        <b/>
        <sz val="11"/>
        <color theme="1"/>
        <rFont val="Calibri"/>
        <family val="2"/>
        <scheme val="minor"/>
      </rPr>
      <t>Centrer sur la sélection</t>
    </r>
    <r>
      <rPr>
        <sz val="11"/>
        <color theme="1"/>
        <rFont val="Calibri"/>
        <family val="2"/>
        <scheme val="minor"/>
      </rPr>
      <t xml:space="preserve"> (Excel : </t>
    </r>
    <r>
      <rPr>
        <i/>
        <sz val="11"/>
        <color theme="1"/>
        <rFont val="Calibri"/>
        <family val="2"/>
        <scheme val="minor"/>
      </rPr>
      <t>Horizontal = Centrer sur la sélection</t>
    </r>
    <r>
      <rPr>
        <sz val="11"/>
        <color theme="1"/>
        <rFont val="Calibri"/>
        <family val="2"/>
        <scheme val="minor"/>
      </rPr>
      <t>).</t>
    </r>
  </si>
  <si>
    <t>Conséquence importante :</t>
  </si>
  <si>
    <r>
      <t xml:space="preserve">Le texte est </t>
    </r>
    <r>
      <rPr>
        <b/>
        <sz val="11"/>
        <color theme="1"/>
        <rFont val="Calibri"/>
        <family val="2"/>
        <scheme val="minor"/>
      </rPr>
      <t>stocké uniquement dans la cellule la plus à gauche</t>
    </r>
    <r>
      <rPr>
        <sz val="11"/>
        <color theme="1"/>
        <rFont val="Calibri"/>
        <family val="2"/>
        <scheme val="minor"/>
      </rPr>
      <t xml:space="preserve"> de la plage.</t>
    </r>
  </si>
  <si>
    <r>
      <t xml:space="preserve">Les autres cellules de la plage sont </t>
    </r>
    <r>
      <rPr>
        <b/>
        <sz val="11"/>
        <color theme="1"/>
        <rFont val="Calibri"/>
        <family val="2"/>
        <scheme val="minor"/>
      </rPr>
      <t>vides</t>
    </r>
    <r>
      <rPr>
        <sz val="11"/>
        <color theme="1"/>
        <rFont val="Calibri"/>
        <family val="2"/>
        <scheme val="minor"/>
      </rPr>
      <t xml:space="preserve"> (même si visuellement tu vois un gros bloc).</t>
    </r>
  </si>
  <si>
    <r>
      <t xml:space="preserve">Si tu cliques au milieu (ex. J6), tu as l’impression que “centrer ne marche pas”, mais en réalité </t>
    </r>
    <r>
      <rPr>
        <b/>
        <sz val="11"/>
        <color theme="1"/>
        <rFont val="Calibri"/>
        <family val="2"/>
        <scheme val="minor"/>
      </rPr>
      <t>tu centres une cellule vide</t>
    </r>
    <r>
      <rPr>
        <sz val="11"/>
        <color theme="1"/>
        <rFont val="Calibri"/>
        <family val="2"/>
        <scheme val="minor"/>
      </rPr>
      <t>.</t>
    </r>
  </si>
  <si>
    <t>Exemple concret dans ton fichier :</t>
  </si>
  <si>
    <r>
      <t xml:space="preserve">Le titre </t>
    </r>
    <r>
      <rPr>
        <b/>
        <sz val="11"/>
        <color theme="1"/>
        <rFont val="Calibri"/>
        <family val="2"/>
        <scheme val="minor"/>
      </rPr>
      <t>ANGLES MORTS</t>
    </r>
    <r>
      <rPr>
        <sz val="11"/>
        <color theme="1"/>
        <rFont val="Calibri"/>
        <family val="2"/>
        <scheme val="minor"/>
      </rPr>
      <t xml:space="preserve"> est en </t>
    </r>
    <r>
      <rPr>
        <b/>
        <sz val="11"/>
        <color theme="1"/>
        <rFont val="Calibri"/>
        <family val="2"/>
        <scheme val="minor"/>
      </rPr>
      <t>H6</t>
    </r>
    <r>
      <rPr>
        <sz val="11"/>
        <color theme="1"/>
        <rFont val="Calibri"/>
        <family val="2"/>
        <scheme val="minor"/>
      </rPr>
      <t>, centré “sur la sélection” (H6:O6).</t>
    </r>
  </si>
  <si>
    <t>Si tu cliques I6 / J6, tu ne centres rien : la valeur est en H6.</t>
  </si>
  <si>
    <r>
      <t xml:space="preserve">✅ </t>
    </r>
    <r>
      <rPr>
        <b/>
        <sz val="11"/>
        <color theme="1"/>
        <rFont val="Calibri"/>
        <family val="2"/>
        <scheme val="minor"/>
      </rPr>
      <t>Pour modifier correctement :</t>
    </r>
  </si>
  <si>
    <r>
      <t xml:space="preserve">Sélectionne </t>
    </r>
    <r>
      <rPr>
        <b/>
        <sz val="11"/>
        <color theme="1"/>
        <rFont val="Calibri"/>
        <family val="2"/>
        <scheme val="minor"/>
      </rPr>
      <t>toute la bande</t>
    </r>
    <r>
      <rPr>
        <sz val="11"/>
        <color theme="1"/>
        <rFont val="Calibri"/>
        <family val="2"/>
        <scheme val="minor"/>
      </rPr>
      <t xml:space="preserve"> (ex. </t>
    </r>
    <r>
      <rPr>
        <sz val="10"/>
        <color theme="1"/>
        <rFont val="Arial Unicode MS"/>
      </rPr>
      <t>H6:O6</t>
    </r>
    <r>
      <rPr>
        <sz val="11"/>
        <color theme="1"/>
        <rFont val="Calibri"/>
        <family val="2"/>
        <scheme val="minor"/>
      </rPr>
      <t xml:space="preserve">) → </t>
    </r>
    <r>
      <rPr>
        <b/>
        <sz val="11"/>
        <color theme="1"/>
        <rFont val="Calibri"/>
        <family val="2"/>
        <scheme val="minor"/>
      </rPr>
      <t>Format de cellule &gt; Alignement</t>
    </r>
  </si>
  <si>
    <r>
      <t xml:space="preserve">soit </t>
    </r>
    <r>
      <rPr>
        <b/>
        <sz val="11"/>
        <color theme="1"/>
        <rFont val="Calibri"/>
        <family val="2"/>
        <scheme val="minor"/>
      </rPr>
      <t>Centrer</t>
    </r>
    <r>
      <rPr>
        <sz val="11"/>
        <color theme="1"/>
        <rFont val="Calibri"/>
        <family val="2"/>
        <scheme val="minor"/>
      </rPr>
      <t xml:space="preserve"> (centrage </t>
    </r>
    <r>
      <rPr>
        <i/>
        <sz val="11"/>
        <color theme="1"/>
        <rFont val="Calibri"/>
        <family val="2"/>
        <scheme val="minor"/>
      </rPr>
      <t>par cellule</t>
    </r>
    <r>
      <rPr>
        <sz val="11"/>
        <color theme="1"/>
        <rFont val="Calibri"/>
        <family val="2"/>
        <scheme val="minor"/>
      </rPr>
      <t>),</t>
    </r>
  </si>
  <si>
    <r>
      <t xml:space="preserve">soit </t>
    </r>
    <r>
      <rPr>
        <b/>
        <sz val="11"/>
        <color theme="1"/>
        <rFont val="Calibri"/>
        <family val="2"/>
        <scheme val="minor"/>
      </rPr>
      <t>Centrer sur la sélection</t>
    </r>
    <r>
      <rPr>
        <sz val="11"/>
        <color theme="1"/>
        <rFont val="Calibri"/>
        <family val="2"/>
        <scheme val="minor"/>
      </rPr>
      <t xml:space="preserve"> (centrage </t>
    </r>
    <r>
      <rPr>
        <i/>
        <sz val="11"/>
        <color theme="1"/>
        <rFont val="Calibri"/>
        <family val="2"/>
        <scheme val="minor"/>
      </rPr>
      <t>sur bande</t>
    </r>
    <r>
      <rPr>
        <sz val="11"/>
        <color theme="1"/>
        <rFont val="Calibri"/>
        <family val="2"/>
        <scheme val="minor"/>
      </rPr>
      <t>, sans fusion).</t>
    </r>
  </si>
  <si>
    <t>2) “Texte coupé / illisible” : pourquoi</t>
  </si>
  <si>
    <t>Il y a 2 causes possibles chez toi :</t>
  </si>
  <si>
    <t>A) Hauteurs de lignes figées</t>
  </si>
  <si>
    <r>
      <t xml:space="preserve">Si une ligne a une hauteur fixée, Excel </t>
    </r>
    <r>
      <rPr>
        <b/>
        <sz val="11"/>
        <color theme="1"/>
        <rFont val="Calibri"/>
        <family val="2"/>
        <scheme val="minor"/>
      </rPr>
      <t>n’auto-ajuste pas</t>
    </r>
    <r>
      <rPr>
        <sz val="11"/>
        <color theme="1"/>
        <rFont val="Calibri"/>
        <family val="2"/>
        <scheme val="minor"/>
      </rPr>
      <t xml:space="preserve"> la hauteur même avec “Renvoyer à la ligne”.</t>
    </r>
  </si>
  <si>
    <t>✅ Fix immédiat :</t>
  </si>
  <si>
    <t>Sélectionne les lignes concernées (souvent 4–6 et les zones d’aide)</t>
  </si>
  <si>
    <t>Accueil &gt; Format &gt; Ajuster automatiquement la hauteur de ligne</t>
  </si>
  <si>
    <t>B) Retours chariot (manuels + générés)</t>
  </si>
  <si>
    <t>Tu as raison : il y en a beaucoup, mais pas “par hasard”.</t>
  </si>
  <si>
    <r>
      <t>Retours manuels</t>
    </r>
    <r>
      <rPr>
        <sz val="11"/>
        <color theme="1"/>
        <rFont val="Calibri"/>
        <family val="2"/>
        <scheme val="minor"/>
      </rPr>
      <t xml:space="preserve"> (Alt+Entrée) : pour rendre les pavés d’aide lisibles.</t>
    </r>
  </si>
  <si>
    <r>
      <t>Retours générés par formules</t>
    </r>
    <r>
      <rPr>
        <sz val="11"/>
        <color theme="1"/>
        <rFont val="Calibri"/>
        <family val="2"/>
        <scheme val="minor"/>
      </rPr>
      <t xml:space="preserve"> (</t>
    </r>
    <r>
      <rPr>
        <sz val="10"/>
        <color theme="1"/>
        <rFont val="Arial Unicode MS"/>
      </rPr>
      <t>CAR(10)</t>
    </r>
    <r>
      <rPr>
        <sz val="11"/>
        <color theme="1"/>
        <rFont val="Calibri"/>
        <family val="2"/>
        <scheme val="minor"/>
      </rPr>
      <t xml:space="preserve">) : utilisés comme </t>
    </r>
    <r>
      <rPr>
        <b/>
        <sz val="11"/>
        <color theme="1"/>
        <rFont val="Calibri"/>
        <family val="2"/>
        <scheme val="minor"/>
      </rPr>
      <t>séparateur technique</t>
    </r>
    <r>
      <rPr>
        <sz val="11"/>
        <color theme="1"/>
        <rFont val="Calibri"/>
        <family val="2"/>
        <scheme val="minor"/>
      </rPr>
      <t xml:space="preserve"> (liste → découpe → affichage en plusieurs lignes / mode lot).</t>
    </r>
  </si>
  <si>
    <r>
      <t xml:space="preserve">➡️ Si tu supprimes </t>
    </r>
    <r>
      <rPr>
        <i/>
        <sz val="11"/>
        <color theme="1"/>
        <rFont val="Calibri"/>
        <family val="2"/>
        <scheme val="minor"/>
      </rPr>
      <t>partout</t>
    </r>
    <r>
      <rPr>
        <sz val="11"/>
        <color theme="1"/>
        <rFont val="Calibri"/>
        <family val="2"/>
        <scheme val="minor"/>
      </rPr>
      <t xml:space="preserve"> </t>
    </r>
    <r>
      <rPr>
        <sz val="10"/>
        <color theme="1"/>
        <rFont val="Arial Unicode MS"/>
      </rPr>
      <t>CAR(10)</t>
    </r>
    <r>
      <rPr>
        <sz val="11"/>
        <color theme="1"/>
        <rFont val="Calibri"/>
        <family val="2"/>
        <scheme val="minor"/>
      </rPr>
      <t>, tu risques de casser la logique “liste puis découpe”.</t>
    </r>
  </si>
  <si>
    <r>
      <t xml:space="preserve">✅ </t>
    </r>
    <r>
      <rPr>
        <b/>
        <sz val="11"/>
        <color theme="1"/>
        <rFont val="Calibri"/>
        <family val="2"/>
        <scheme val="minor"/>
      </rPr>
      <t>Solution propre</t>
    </r>
    <r>
      <rPr>
        <sz val="11"/>
        <color theme="1"/>
        <rFont val="Calibri"/>
        <family val="2"/>
        <scheme val="minor"/>
      </rPr>
      <t xml:space="preserve"> : on enlève les retours </t>
    </r>
    <r>
      <rPr>
        <b/>
        <sz val="11"/>
        <color theme="1"/>
        <rFont val="Calibri"/>
        <family val="2"/>
        <scheme val="minor"/>
      </rPr>
      <t>uniquement dans les zones d’aide</t>
    </r>
    <r>
      <rPr>
        <sz val="11"/>
        <color theme="1"/>
        <rFont val="Calibri"/>
        <family val="2"/>
        <scheme val="minor"/>
      </rPr>
      <t xml:space="preserve">, et on garde </t>
    </r>
    <r>
      <rPr>
        <sz val="10"/>
        <color theme="1"/>
        <rFont val="Arial Unicode MS"/>
      </rPr>
      <t>CAR(10)</t>
    </r>
    <r>
      <rPr>
        <sz val="11"/>
        <color theme="1"/>
        <rFont val="Calibri"/>
        <family val="2"/>
        <scheme val="minor"/>
      </rPr>
      <t xml:space="preserve"> là où il sert au moteur.</t>
    </r>
  </si>
  <si>
    <t>3) Correction “lecture” (sans toucher au moteur)</t>
  </si>
  <si>
    <r>
      <t xml:space="preserve">Je t’ai fait une variante </t>
    </r>
    <r>
      <rPr>
        <b/>
        <sz val="11"/>
        <color theme="1"/>
        <rFont val="Calibri"/>
        <family val="2"/>
        <scheme val="minor"/>
      </rPr>
      <t>SAFE</t>
    </r>
    <r>
      <rPr>
        <sz val="11"/>
        <color theme="1"/>
        <rFont val="Calibri"/>
        <family val="2"/>
        <scheme val="minor"/>
      </rPr>
      <t xml:space="preserve"> plus lisible :</t>
    </r>
  </si>
  <si>
    <r>
      <t>zéro fusion</t>
    </r>
    <r>
      <rPr>
        <sz val="11"/>
        <color theme="1"/>
        <rFont val="Calibri"/>
        <family val="2"/>
        <scheme val="minor"/>
      </rPr>
      <t xml:space="preserve"> (NO_MERGE),</t>
    </r>
  </si>
  <si>
    <r>
      <t xml:space="preserve">blocs d’aide </t>
    </r>
    <r>
      <rPr>
        <b/>
        <sz val="11"/>
        <color theme="1"/>
        <rFont val="Calibri"/>
        <family val="2"/>
        <scheme val="minor"/>
      </rPr>
      <t>sans retours manuels</t>
    </r>
    <r>
      <rPr>
        <sz val="11"/>
        <color theme="1"/>
        <rFont val="Calibri"/>
        <family val="2"/>
        <scheme val="minor"/>
      </rPr>
      <t xml:space="preserve"> (remplacés par “ • ”),</t>
    </r>
  </si>
  <si>
    <r>
      <t xml:space="preserve">alignés </t>
    </r>
    <r>
      <rPr>
        <b/>
        <sz val="11"/>
        <color theme="1"/>
        <rFont val="Calibri"/>
        <family val="2"/>
        <scheme val="minor"/>
      </rPr>
      <t>à gauche</t>
    </r>
    <r>
      <rPr>
        <sz val="11"/>
        <color theme="1"/>
        <rFont val="Calibri"/>
        <family val="2"/>
        <scheme val="minor"/>
      </rPr>
      <t>, wrap activé, hauteurs non figées sur les lignes d’aide,</t>
    </r>
  </si>
  <si>
    <r>
      <t xml:space="preserve">formules toujours en texte </t>
    </r>
    <r>
      <rPr>
        <sz val="10"/>
        <color theme="1"/>
        <rFont val="Arial Unicode MS"/>
      </rPr>
      <t>'</t>
    </r>
    <r>
      <rPr>
        <sz val="11"/>
        <color theme="1"/>
        <rFont val="Calibri"/>
        <family val="2"/>
        <scheme val="minor"/>
      </rPr>
      <t xml:space="preserve"> (FR, </t>
    </r>
    <r>
      <rPr>
        <sz val="10"/>
        <color theme="1"/>
        <rFont val="Arial Unicode MS"/>
      </rPr>
      <t>;</t>
    </r>
    <r>
      <rPr>
        <sz val="11"/>
        <color theme="1"/>
        <rFont val="Calibri"/>
        <family val="2"/>
        <scheme val="minor"/>
      </rPr>
      <t>, 1 ligne).</t>
    </r>
  </si>
  <si>
    <t>4) Si tu veux “zéro retour chariot” aussi dans les résultats</t>
  </si>
  <si>
    <r>
      <t xml:space="preserve">On peut faire un </t>
    </r>
    <r>
      <rPr>
        <b/>
        <sz val="11"/>
        <color theme="1"/>
        <rFont val="Calibri"/>
        <family val="2"/>
        <scheme val="minor"/>
      </rPr>
      <t>mode COMPACT</t>
    </r>
    <r>
      <rPr>
        <sz val="11"/>
        <color theme="1"/>
        <rFont val="Calibri"/>
        <family val="2"/>
        <scheme val="minor"/>
      </rPr>
      <t xml:space="preserve"> :</t>
    </r>
  </si>
  <si>
    <r>
      <t xml:space="preserve">au lieu d’afficher des listes multi-lignes, on affiche en </t>
    </r>
    <r>
      <rPr>
        <b/>
        <sz val="11"/>
        <color theme="1"/>
        <rFont val="Calibri"/>
        <family val="2"/>
        <scheme val="minor"/>
      </rPr>
      <t>une seule ligne</t>
    </r>
    <r>
      <rPr>
        <sz val="11"/>
        <color theme="1"/>
        <rFont val="Calibri"/>
        <family val="2"/>
        <scheme val="minor"/>
      </rPr>
      <t xml:space="preserve"> avec séparateur </t>
    </r>
    <r>
      <rPr>
        <sz val="10"/>
        <color theme="1"/>
        <rFont val="Arial Unicode MS"/>
      </rPr>
      <t>•</t>
    </r>
    <r>
      <rPr>
        <sz val="11"/>
        <color theme="1"/>
        <rFont val="Calibri"/>
        <family val="2"/>
        <scheme val="minor"/>
      </rPr>
      <t>.</t>
    </r>
  </si>
  <si>
    <r>
      <t xml:space="preserve">Ça nécessite de modifier </t>
    </r>
    <r>
      <rPr>
        <b/>
        <sz val="11"/>
        <color theme="1"/>
        <rFont val="Calibri"/>
        <family val="2"/>
        <scheme val="minor"/>
      </rPr>
      <t>quelques cellules de sortie</t>
    </r>
    <r>
      <rPr>
        <sz val="11"/>
        <color theme="1"/>
        <rFont val="Calibri"/>
        <family val="2"/>
        <scheme val="minor"/>
      </rPr>
      <t xml:space="preserve"> (pas tout le moteur).</t>
    </r>
  </si>
  <si>
    <r>
      <t xml:space="preserve">Dis-moi juste </t>
    </r>
    <r>
      <rPr>
        <b/>
        <sz val="11"/>
        <color theme="1"/>
        <rFont val="Calibri"/>
        <family val="2"/>
        <scheme val="minor"/>
      </rPr>
      <t>quelles zones</t>
    </r>
    <r>
      <rPr>
        <sz val="11"/>
        <color theme="1"/>
        <rFont val="Calibri"/>
        <family val="2"/>
        <scheme val="minor"/>
      </rPr>
      <t xml:space="preserve"> tu veux en compact :</t>
    </r>
  </si>
  <si>
    <t>Angles morts</t>
  </si>
  <si>
    <t>Synthèse catégories</t>
  </si>
  <si>
    <t>Mode lot (colonnes D–F)</t>
  </si>
  <si>
    <r>
      <t xml:space="preserve">…et je te donne les formules exactes (1 ligne, FR, </t>
    </r>
    <r>
      <rPr>
        <sz val="10"/>
        <color theme="1"/>
        <rFont val="Arial Unicode MS"/>
      </rPr>
      <t>;</t>
    </r>
    <r>
      <rPr>
        <sz val="11"/>
        <color theme="1"/>
        <rFont val="Calibri"/>
        <family val="2"/>
        <scheme val="minor"/>
      </rPr>
      <t>).</t>
    </r>
  </si>
  <si>
    <t>expliques comment supprimer;ou ajouter un retour chariot</t>
  </si>
  <si>
    <t>Ajouter un retour chariot (saut de ligne)</t>
  </si>
  <si>
    <t>1) Manuel (dans une cellule)</t>
  </si>
  <si>
    <r>
      <t xml:space="preserve">Double-clique la cellule (ou </t>
    </r>
    <r>
      <rPr>
        <b/>
        <sz val="11"/>
        <color theme="1"/>
        <rFont val="Calibri"/>
        <family val="2"/>
        <scheme val="minor"/>
      </rPr>
      <t>F2</t>
    </r>
    <r>
      <rPr>
        <sz val="11"/>
        <color theme="1"/>
        <rFont val="Calibri"/>
        <family val="2"/>
        <scheme val="minor"/>
      </rPr>
      <t>)</t>
    </r>
  </si>
  <si>
    <t>Place le curseur à l’endroit voulu</t>
  </si>
  <si>
    <r>
      <t>Alt + Entrée</t>
    </r>
    <r>
      <rPr>
        <sz val="11"/>
        <color theme="1"/>
        <rFont val="Calibri"/>
        <family val="2"/>
        <scheme val="minor"/>
      </rPr>
      <t xml:space="preserve"> (Windows) → insère un retour à la ligne</t>
    </r>
  </si>
  <si>
    <t>2) Par formule</t>
  </si>
  <si>
    <r>
      <t xml:space="preserve">Ajouter un saut de ligne : </t>
    </r>
    <r>
      <rPr>
        <sz val="10"/>
        <color theme="1"/>
        <rFont val="Arial Unicode MS"/>
      </rPr>
      <t>CAR(10)</t>
    </r>
  </si>
  <si>
    <t>Exemple :</t>
  </si>
  <si>
    <t>=Ligne 1&amp;CAR(10)&amp;"Ligne 2"</t>
  </si>
  <si>
    <r>
      <t xml:space="preserve">⚠️ Pour que ça se voie : active </t>
    </r>
    <r>
      <rPr>
        <b/>
        <sz val="11"/>
        <color theme="1"/>
        <rFont val="Calibri"/>
        <family val="2"/>
        <scheme val="minor"/>
      </rPr>
      <t>Renvoyer à la ligne automatiquement</t>
    </r>
    <r>
      <rPr>
        <sz val="11"/>
        <color theme="1"/>
        <rFont val="Calibri"/>
        <family val="2"/>
        <scheme val="minor"/>
      </rPr>
      <t xml:space="preserve"> (Wrap text) sur la cellule.</t>
    </r>
  </si>
  <si>
    <t>Supprimer un retour chariot</t>
  </si>
  <si>
    <t>1) Supprimer tous les retours dans une plage (rapide)</t>
  </si>
  <si>
    <t>Sélectionne la plage</t>
  </si>
  <si>
    <r>
      <t>Ctrl+H</t>
    </r>
    <r>
      <rPr>
        <sz val="11"/>
        <color theme="1"/>
        <rFont val="Calibri"/>
        <family val="2"/>
        <scheme val="minor"/>
      </rPr>
      <t xml:space="preserve"> (Rechercher/Remplacer)</t>
    </r>
  </si>
  <si>
    <r>
      <t xml:space="preserve">Dans </t>
    </r>
    <r>
      <rPr>
        <b/>
        <sz val="11"/>
        <color theme="1"/>
        <rFont val="Calibri"/>
        <family val="2"/>
        <scheme val="minor"/>
      </rPr>
      <t>Rechercher</t>
    </r>
    <r>
      <rPr>
        <sz val="11"/>
        <color theme="1"/>
        <rFont val="Calibri"/>
        <family val="2"/>
        <scheme val="minor"/>
      </rPr>
      <t xml:space="preserve"> : clique dans la zone puis </t>
    </r>
    <r>
      <rPr>
        <b/>
        <sz val="11"/>
        <color theme="1"/>
        <rFont val="Calibri"/>
        <family val="2"/>
        <scheme val="minor"/>
      </rPr>
      <t>Ctrl+J</t>
    </r>
    <r>
      <rPr>
        <sz val="11"/>
        <color theme="1"/>
        <rFont val="Calibri"/>
        <family val="2"/>
        <scheme val="minor"/>
      </rPr>
      <t xml:space="preserve"> (ça insère un saut de ligne “invisible”)</t>
    </r>
  </si>
  <si>
    <r>
      <t xml:space="preserve">Dans </t>
    </r>
    <r>
      <rPr>
        <b/>
        <sz val="11"/>
        <color theme="1"/>
        <rFont val="Calibri"/>
        <family val="2"/>
        <scheme val="minor"/>
      </rPr>
      <t>Remplacer par</t>
    </r>
    <r>
      <rPr>
        <sz val="11"/>
        <color theme="1"/>
        <rFont val="Calibri"/>
        <family val="2"/>
        <scheme val="minor"/>
      </rPr>
      <t xml:space="preserve"> : mets un espace </t>
    </r>
    <r>
      <rPr>
        <sz val="10"/>
        <color theme="1"/>
        <rFont val="Arial Unicode MS"/>
      </rPr>
      <t>" "</t>
    </r>
    <r>
      <rPr>
        <sz val="11"/>
        <color theme="1"/>
        <rFont val="Calibri"/>
        <family val="2"/>
        <scheme val="minor"/>
      </rPr>
      <t xml:space="preserve"> ou rien</t>
    </r>
  </si>
  <si>
    <t>Remplacer tout</t>
  </si>
  <si>
    <r>
      <t xml:space="preserve">✅ Variante propre : remplacer par </t>
    </r>
    <r>
      <rPr>
        <sz val="10"/>
        <color theme="1"/>
        <rFont val="Arial Unicode MS"/>
      </rPr>
      <t>" • "</t>
    </r>
    <r>
      <rPr>
        <sz val="11"/>
        <color theme="1"/>
        <rFont val="Calibri"/>
        <family val="2"/>
        <scheme val="minor"/>
      </rPr>
      <t xml:space="preserve"> pour garder une séparation lisible.</t>
    </r>
  </si>
  <si>
    <t>2) Supprimer par formule (nettoyage)</t>
  </si>
  <si>
    <r>
      <t xml:space="preserve">Retirer les sauts de ligne </t>
    </r>
    <r>
      <rPr>
        <sz val="10"/>
        <color theme="1"/>
        <rFont val="Arial Unicode MS"/>
      </rPr>
      <t>CAR(10)</t>
    </r>
    <r>
      <rPr>
        <sz val="11"/>
        <color theme="1"/>
        <rFont val="Calibri"/>
        <family val="2"/>
        <scheme val="minor"/>
      </rPr>
      <t xml:space="preserve"> :</t>
    </r>
  </si>
  <si>
    <t>=SUBSTITUE(A1;CAR(10);" ")</t>
  </si>
  <si>
    <r>
      <t xml:space="preserve">Retirer aussi retour chariot Windows </t>
    </r>
    <r>
      <rPr>
        <sz val="10"/>
        <color theme="1"/>
        <rFont val="Arial Unicode MS"/>
      </rPr>
      <t>CAR(13)</t>
    </r>
    <r>
      <rPr>
        <sz val="11"/>
        <color theme="1"/>
        <rFont val="Calibri"/>
        <family val="2"/>
        <scheme val="minor"/>
      </rPr>
      <t xml:space="preserve"> (parfois présent) :</t>
    </r>
  </si>
  <si>
    <t>=SUBSTITUE(SUBSTITUE(A1;CAR(13);" ");CAR(10);" ")</t>
  </si>
  <si>
    <t>Nettoyage complet (espaces multiples, etc.) :</t>
  </si>
  <si>
    <t>=SUPPRESPACE(EPURAGE(SUBSTITUE(SUBSTITUE(A1;CAR(13);" ");CAR(10);" ")))</t>
  </si>
  <si>
    <t>Contrôle utile</t>
  </si>
  <si>
    <t>Compter le nombre de retours ligne dans A1</t>
  </si>
  <si>
    <t>=NB.CAR(A1)-NB.CAR(SUBSTITUE(A1;CAR(10);""))</t>
  </si>
  <si>
    <t>mportant (dans ton “moteur Ferrari”)</t>
  </si>
  <si>
    <r>
      <t>Retours manuels (Alt+Entrée)</t>
    </r>
    <r>
      <rPr>
        <sz val="11"/>
        <color theme="1"/>
        <rFont val="Calibri"/>
        <family val="2"/>
        <scheme val="minor"/>
      </rPr>
      <t xml:space="preserve"> : pure mise en forme, tu peux les enlever sans casser les calculs.</t>
    </r>
  </si>
  <si>
    <r>
      <t xml:space="preserve">Retours via </t>
    </r>
    <r>
      <rPr>
        <b/>
        <sz val="10"/>
        <color theme="1"/>
        <rFont val="Arial Unicode MS"/>
      </rPr>
      <t>CAR(10)</t>
    </r>
    <r>
      <rPr>
        <b/>
        <sz val="11"/>
        <color theme="1"/>
        <rFont val="Calibri"/>
        <family val="2"/>
        <scheme val="minor"/>
      </rPr>
      <t xml:space="preserve"> dans une formule</t>
    </r>
    <r>
      <rPr>
        <sz val="11"/>
        <color theme="1"/>
        <rFont val="Calibri"/>
        <family val="2"/>
        <scheme val="minor"/>
      </rPr>
      <t xml:space="preserve"> : souvent utilisés comme séparateur technique → </t>
    </r>
    <r>
      <rPr>
        <b/>
        <sz val="11"/>
        <color theme="1"/>
        <rFont val="Calibri"/>
        <family val="2"/>
        <scheme val="minor"/>
      </rPr>
      <t>si tu les supprimes, tu changes la logique d’affichage/découpe</t>
    </r>
    <r>
      <rPr>
        <sz val="11"/>
        <color theme="1"/>
        <rFont val="Calibri"/>
        <family val="2"/>
        <scheme val="minor"/>
      </rPr>
      <t>.</t>
    </r>
  </si>
  <si>
    <r>
      <t xml:space="preserve">Si tu me dis </t>
    </r>
    <r>
      <rPr>
        <b/>
        <sz val="11"/>
        <color theme="1"/>
        <rFont val="Calibri"/>
        <family val="2"/>
        <scheme val="minor"/>
      </rPr>
      <t>la cellule exacte</t>
    </r>
    <r>
      <rPr>
        <sz val="11"/>
        <color theme="1"/>
        <rFont val="Calibri"/>
        <family val="2"/>
        <scheme val="minor"/>
      </rPr>
      <t xml:space="preserve"> (ex : H6 ou P8), je te donne la commande la plus sûre (remplacer par espace ou</t>
    </r>
  </si>
  <si>
    <t>dans la cellule d6=t17;impossible de centrer</t>
  </si>
  <si>
    <r>
      <t xml:space="preserve">Tu as deux problèmes superposés dans ton exemple </t>
    </r>
    <r>
      <rPr>
        <b/>
        <sz val="11"/>
        <color theme="1"/>
        <rFont val="Calibri"/>
        <family val="2"/>
        <scheme val="minor"/>
      </rPr>
      <t>D6 = T17</t>
    </r>
    <r>
      <rPr>
        <sz val="11"/>
        <color theme="1"/>
        <rFont val="Calibri"/>
        <family val="2"/>
        <scheme val="minor"/>
      </rPr>
      <t xml:space="preserve"> :</t>
    </r>
  </si>
  <si>
    <r>
      <t xml:space="preserve">1) “Impossible de centrer” (en réalité : tu centres </t>
    </r>
    <r>
      <rPr>
        <b/>
        <i/>
        <sz val="18"/>
        <color theme="1"/>
        <rFont val="Calibri"/>
        <family val="2"/>
        <scheme val="minor"/>
      </rPr>
      <t>dans D6</t>
    </r>
    <r>
      <rPr>
        <b/>
        <sz val="18"/>
        <color theme="1"/>
        <rFont val="Calibri"/>
        <family val="2"/>
        <scheme val="minor"/>
      </rPr>
      <t>, pas dans le grand bloc beige)</t>
    </r>
  </si>
  <si>
    <r>
      <t xml:space="preserve">Le grand rectangle “VERDICT” n’est </t>
    </r>
    <r>
      <rPr>
        <b/>
        <sz val="11"/>
        <color theme="1"/>
        <rFont val="Calibri"/>
        <family val="2"/>
        <scheme val="minor"/>
      </rPr>
      <t>pas une seule cellule</t>
    </r>
    <r>
      <rPr>
        <sz val="11"/>
        <color theme="1"/>
        <rFont val="Calibri"/>
        <family val="2"/>
        <scheme val="minor"/>
      </rPr>
      <t xml:space="preserve"> (puisqu’on est en </t>
    </r>
    <r>
      <rPr>
        <b/>
        <sz val="11"/>
        <color theme="1"/>
        <rFont val="Calibri"/>
        <family val="2"/>
        <scheme val="minor"/>
      </rPr>
      <t>NO_MERGE</t>
    </r>
    <r>
      <rPr>
        <sz val="11"/>
        <color theme="1"/>
        <rFont val="Calibri"/>
        <family val="2"/>
        <scheme val="minor"/>
      </rPr>
      <t>).</t>
    </r>
  </si>
  <si>
    <r>
      <t xml:space="preserve">Donc si tu fais </t>
    </r>
    <r>
      <rPr>
        <b/>
        <sz val="11"/>
        <color theme="1"/>
        <rFont val="Calibri"/>
        <family val="2"/>
        <scheme val="minor"/>
      </rPr>
      <t>Accueil → Centrer</t>
    </r>
    <r>
      <rPr>
        <sz val="11"/>
        <color theme="1"/>
        <rFont val="Calibri"/>
        <family val="2"/>
        <scheme val="minor"/>
      </rPr>
      <t xml:space="preserve">, ça ne centre que </t>
    </r>
    <r>
      <rPr>
        <b/>
        <sz val="11"/>
        <color theme="1"/>
        <rFont val="Calibri"/>
        <family val="2"/>
        <scheme val="minor"/>
      </rPr>
      <t>dans la largeur de la colonne D</t>
    </r>
    <r>
      <rPr>
        <sz val="11"/>
        <color theme="1"/>
        <rFont val="Calibri"/>
        <family val="2"/>
        <scheme val="minor"/>
      </rPr>
      <t>, pas sur tout le rectangle visuel.</t>
    </r>
  </si>
  <si>
    <t>✅ Si tu veux centrer dans D6 uniquement</t>
  </si>
  <si>
    <r>
      <t xml:space="preserve">1. Clique </t>
    </r>
    <r>
      <rPr>
        <b/>
        <sz val="11"/>
        <color theme="1"/>
        <rFont val="Calibri"/>
        <family val="2"/>
        <scheme val="minor"/>
      </rPr>
      <t>D6</t>
    </r>
  </si>
  <si>
    <r>
      <t xml:space="preserve">2. Accueil → </t>
    </r>
    <r>
      <rPr>
        <b/>
        <sz val="11"/>
        <color theme="1"/>
        <rFont val="Calibri"/>
        <family val="2"/>
        <scheme val="minor"/>
      </rPr>
      <t>Centrer</t>
    </r>
    <r>
      <rPr>
        <sz val="11"/>
        <color theme="1"/>
        <rFont val="Calibri"/>
        <family val="2"/>
        <scheme val="minor"/>
      </rPr>
      <t xml:space="preserve"> (horizontal)</t>
    </r>
  </si>
  <si>
    <r>
      <t xml:space="preserve">3. Accueil → </t>
    </r>
    <r>
      <rPr>
        <b/>
        <sz val="11"/>
        <color theme="1"/>
        <rFont val="Calibri"/>
        <family val="2"/>
        <scheme val="minor"/>
      </rPr>
      <t>Aligner au milieu</t>
    </r>
    <r>
      <rPr>
        <sz val="11"/>
        <color theme="1"/>
        <rFont val="Calibri"/>
        <family val="2"/>
        <scheme val="minor"/>
      </rPr>
      <t xml:space="preserve"> (vertical) </t>
    </r>
    <r>
      <rPr>
        <i/>
        <sz val="11"/>
        <color theme="1"/>
        <rFont val="Calibri"/>
        <family val="2"/>
        <scheme val="minor"/>
      </rPr>
      <t>(sinon ça reste en haut et tu as l’impression que ça “ne centre pas”)</t>
    </r>
  </si>
  <si>
    <r>
      <t xml:space="preserve">4. Optionnel : désactive </t>
    </r>
    <r>
      <rPr>
        <b/>
        <sz val="11"/>
        <color theme="1"/>
        <rFont val="Calibri"/>
        <family val="2"/>
        <scheme val="minor"/>
      </rPr>
      <t>Renvoyer à la ligne automatiquement</t>
    </r>
    <r>
      <rPr>
        <sz val="11"/>
        <color theme="1"/>
        <rFont val="Calibri"/>
        <family val="2"/>
        <scheme val="minor"/>
      </rPr>
      <t xml:space="preserve"> si tu n’as qu’un mot.</t>
    </r>
  </si>
  <si>
    <r>
      <t xml:space="preserve">Dans ton fichier, D6 est actuellement en </t>
    </r>
    <r>
      <rPr>
        <b/>
        <sz val="11"/>
        <color theme="1"/>
        <rFont val="Calibri"/>
        <family val="2"/>
        <scheme val="minor"/>
      </rPr>
      <t>vertical = Haut</t>
    </r>
    <r>
      <rPr>
        <sz val="11"/>
        <color theme="1"/>
        <rFont val="Calibri"/>
        <family val="2"/>
        <scheme val="minor"/>
      </rPr>
      <t xml:space="preserve"> + </t>
    </r>
    <r>
      <rPr>
        <b/>
        <sz val="11"/>
        <color theme="1"/>
        <rFont val="Calibri"/>
        <family val="2"/>
        <scheme val="minor"/>
      </rPr>
      <t>Wrap = Vrai</t>
    </r>
    <r>
      <rPr>
        <sz val="11"/>
        <color theme="1"/>
        <rFont val="Calibri"/>
        <family val="2"/>
        <scheme val="minor"/>
      </rPr>
      <t>, d’où l’effet “pas centré”.</t>
    </r>
  </si>
  <si>
    <t>✅ Si tu veux centrer sur toute la largeur du rectangle (sans fusion)</t>
  </si>
  <si>
    <r>
      <t xml:space="preserve">Il faut utiliser </t>
    </r>
    <r>
      <rPr>
        <b/>
        <sz val="11"/>
        <color theme="1"/>
        <rFont val="Calibri"/>
        <family val="2"/>
        <scheme val="minor"/>
      </rPr>
      <t>Centrer sur la sélection</t>
    </r>
    <r>
      <rPr>
        <sz val="11"/>
        <color theme="1"/>
        <rFont val="Calibri"/>
        <family val="2"/>
        <scheme val="minor"/>
      </rPr>
      <t xml:space="preserve"> :</t>
    </r>
  </si>
  <si>
    <r>
      <t xml:space="preserve">1. Sélectionne toute la bande de verdict, ex. </t>
    </r>
    <r>
      <rPr>
        <b/>
        <sz val="11"/>
        <color theme="1"/>
        <rFont val="Calibri"/>
        <family val="2"/>
        <scheme val="minor"/>
      </rPr>
      <t>D6:G6</t>
    </r>
    <r>
      <rPr>
        <sz val="11"/>
        <color theme="1"/>
        <rFont val="Calibri"/>
        <family val="2"/>
        <scheme val="minor"/>
      </rPr>
      <t xml:space="preserve"> (à adapter)</t>
    </r>
  </si>
  <si>
    <r>
      <t>2. Ctrl+1</t>
    </r>
    <r>
      <rPr>
        <sz val="11"/>
        <color theme="1"/>
        <rFont val="Calibri"/>
        <family val="2"/>
        <scheme val="minor"/>
      </rPr>
      <t xml:space="preserve"> → Alignement → Horizontal → </t>
    </r>
    <r>
      <rPr>
        <b/>
        <sz val="11"/>
        <color theme="1"/>
        <rFont val="Calibri"/>
        <family val="2"/>
        <scheme val="minor"/>
      </rPr>
      <t>Centrer sur la sélection</t>
    </r>
  </si>
  <si>
    <r>
      <t xml:space="preserve">3. Important : </t>
    </r>
    <r>
      <rPr>
        <b/>
        <sz val="11"/>
        <color theme="1"/>
        <rFont val="Calibri"/>
        <family val="2"/>
        <scheme val="minor"/>
      </rPr>
      <t>une seule cellule de la bande doit contenir un texte</t>
    </r>
    <r>
      <rPr>
        <sz val="11"/>
        <color theme="1"/>
        <rFont val="Calibri"/>
        <family val="2"/>
        <scheme val="minor"/>
      </rPr>
      <t xml:space="preserve"> (ici D6). Les autres doivent être </t>
    </r>
    <r>
      <rPr>
        <b/>
        <sz val="11"/>
        <color theme="1"/>
        <rFont val="Calibri"/>
        <family val="2"/>
        <scheme val="minor"/>
      </rPr>
      <t>vides</t>
    </r>
    <r>
      <rPr>
        <sz val="11"/>
        <color theme="1"/>
        <rFont val="Calibri"/>
        <family val="2"/>
        <scheme val="minor"/>
      </rPr>
      <t xml:space="preserve"> (elles peuvent garder la couleur/bordure).</t>
    </r>
  </si>
  <si>
    <t>⚠️ Chez toi, tu ne peux pas étendre ce centrage sur une zone qui inclut une cellule déjà remplie (ex. la zone “POINTS CRITIQUES”). Si tu inclus une cellule non vide, “centrer sur la sélection” devient incohérent.</t>
  </si>
  <si>
    <t>#FAFAFA</t>
  </si>
  <si>
    <t>#FFFFFF</t>
  </si>
  <si>
    <t>texte brut</t>
  </si>
  <si>
    <t>texte nettoyé</t>
  </si>
  <si>
    <t>Copiez/collez dans votre document</t>
  </si>
  <si>
    <t>Nettoyer un  texte</t>
  </si>
  <si>
    <t>Nettoyeur</t>
  </si>
  <si>
    <t>Collage Valeurs</t>
  </si>
  <si>
    <t>À LIRE ICI</t>
  </si>
  <si>
    <t>ligne 14 explication de =hit,cumul,action_hit,actions_cumul</t>
  </si>
  <si>
    <r>
      <t xml:space="preserve">Sur ta </t>
    </r>
    <r>
      <rPr>
        <b/>
        <sz val="11"/>
        <color theme="1"/>
        <rFont val="Calibri"/>
        <family val="2"/>
        <scheme val="minor"/>
      </rPr>
      <t>ligne 14</t>
    </r>
    <r>
      <rPr>
        <sz val="11"/>
        <color theme="1"/>
        <rFont val="Calibri"/>
        <family val="2"/>
        <scheme val="minor"/>
      </rPr>
      <t>, ces 4 champs décrivent la logique “détection → journal → plan d’actions” du moteur.</t>
    </r>
  </si>
  <si>
    <r>
      <t>Un “hit” = 1 règle détectée</t>
    </r>
    <r>
      <rPr>
        <sz val="11"/>
        <color theme="1"/>
        <rFont val="Calibri"/>
        <family val="2"/>
        <scheme val="minor"/>
      </rPr>
      <t xml:space="preserve"> (1 mot-clé / tag / catégorie) sur </t>
    </r>
    <r>
      <rPr>
        <b/>
        <sz val="11"/>
        <color theme="1"/>
        <rFont val="Calibri"/>
        <family val="2"/>
        <scheme val="minor"/>
      </rPr>
      <t>la ligne courante</t>
    </r>
    <r>
      <rPr>
        <sz val="11"/>
        <color theme="1"/>
        <rFont val="Calibri"/>
        <family val="2"/>
        <scheme val="minor"/>
      </rPr>
      <t>.</t>
    </r>
  </si>
  <si>
    <r>
      <t xml:space="preserve">C’est un </t>
    </r>
    <r>
      <rPr>
        <b/>
        <sz val="11"/>
        <color theme="1"/>
        <rFont val="Calibri"/>
        <family val="2"/>
        <scheme val="minor"/>
      </rPr>
      <t>texte de traçabilité</t>
    </r>
    <r>
      <rPr>
        <sz val="11"/>
        <color theme="1"/>
        <rFont val="Calibri"/>
        <family val="2"/>
        <scheme val="minor"/>
      </rPr>
      <t xml:space="preserve"> : </t>
    </r>
    <r>
      <rPr>
        <i/>
        <sz val="11"/>
        <color theme="1"/>
        <rFont val="Calibri"/>
        <family val="2"/>
        <scheme val="minor"/>
      </rPr>
      <t>qu’est-ce qui a matché ?</t>
    </r>
  </si>
  <si>
    <r>
      <t xml:space="preserve">Typiquement, la cellule </t>
    </r>
    <r>
      <rPr>
        <sz val="10"/>
        <color theme="1"/>
        <rFont val="Arial Unicode MS"/>
      </rPr>
      <t>hit</t>
    </r>
    <r>
      <rPr>
        <sz val="11"/>
        <color theme="1"/>
        <rFont val="Calibri"/>
        <family val="2"/>
        <scheme val="minor"/>
      </rPr>
      <t xml:space="preserve"> (col. </t>
    </r>
    <r>
      <rPr>
        <b/>
        <sz val="11"/>
        <color theme="1"/>
        <rFont val="Calibri"/>
        <family val="2"/>
        <scheme val="minor"/>
      </rPr>
      <t>AG</t>
    </r>
    <r>
      <rPr>
        <sz val="11"/>
        <color theme="1"/>
        <rFont val="Calibri"/>
        <family val="2"/>
        <scheme val="minor"/>
      </rPr>
      <t>) renvoie quelque chose comme :</t>
    </r>
  </si>
  <si>
    <t>🌾 Allergènes &amp; intolérances : gluten</t>
  </si>
  <si>
    <r>
      <t xml:space="preserve">sinon </t>
    </r>
    <r>
      <rPr>
        <b/>
        <sz val="11"/>
        <color theme="1"/>
        <rFont val="Calibri"/>
        <family val="2"/>
        <scheme val="minor"/>
      </rPr>
      <t>vide</t>
    </r>
    <r>
      <rPr>
        <sz val="11"/>
        <color theme="1"/>
        <rFont val="Calibri"/>
        <family val="2"/>
        <scheme val="minor"/>
      </rPr>
      <t>.</t>
    </r>
  </si>
  <si>
    <r>
      <t>Le cumul = la liste complète des hits trouvés</t>
    </r>
    <r>
      <rPr>
        <sz val="11"/>
        <color theme="1"/>
        <rFont val="Calibri"/>
        <family val="2"/>
        <scheme val="minor"/>
      </rPr>
      <t xml:space="preserve">, construite </t>
    </r>
    <r>
      <rPr>
        <b/>
        <sz val="11"/>
        <color theme="1"/>
        <rFont val="Calibri"/>
        <family val="2"/>
        <scheme val="minor"/>
      </rPr>
      <t>au fil des lignes</t>
    </r>
    <r>
      <rPr>
        <sz val="11"/>
        <color theme="1"/>
        <rFont val="Calibri"/>
        <family val="2"/>
        <scheme val="minor"/>
      </rPr>
      <t>.</t>
    </r>
  </si>
  <si>
    <r>
      <t xml:space="preserve">Techniquement : il concatène </t>
    </r>
    <r>
      <rPr>
        <sz val="10"/>
        <color theme="1"/>
        <rFont val="Arial Unicode MS"/>
      </rPr>
      <t>cumul(ligne-1)</t>
    </r>
    <r>
      <rPr>
        <sz val="11"/>
        <color theme="1"/>
        <rFont val="Calibri"/>
        <family val="2"/>
        <scheme val="minor"/>
      </rPr>
      <t xml:space="preserve"> + retour ligne + </t>
    </r>
    <r>
      <rPr>
        <sz val="10"/>
        <color theme="1"/>
        <rFont val="Arial Unicode MS"/>
      </rPr>
      <t>hit(ligne)</t>
    </r>
    <r>
      <rPr>
        <sz val="11"/>
        <color theme="1"/>
        <rFont val="Calibri"/>
        <family val="2"/>
        <scheme val="minor"/>
      </rPr>
      <t xml:space="preserve"> (si hit non vide).</t>
    </r>
  </si>
  <si>
    <r>
      <t xml:space="preserve">Résultat : en bas du tableau, tu as </t>
    </r>
    <r>
      <rPr>
        <b/>
        <sz val="11"/>
        <color theme="1"/>
        <rFont val="Calibri"/>
        <family val="2"/>
        <scheme val="minor"/>
      </rPr>
      <t>un journal complet</t>
    </r>
    <r>
      <rPr>
        <sz val="11"/>
        <color theme="1"/>
        <rFont val="Calibri"/>
        <family val="2"/>
        <scheme val="minor"/>
      </rPr>
      <t xml:space="preserve"> des détections (utile pour debug + affichage).</t>
    </r>
  </si>
  <si>
    <r>
      <t>L’action associée à un hit</t>
    </r>
    <r>
      <rPr>
        <sz val="11"/>
        <color theme="1"/>
        <rFont val="Calibri"/>
        <family val="2"/>
        <scheme val="minor"/>
      </rPr>
      <t xml:space="preserve">, sur </t>
    </r>
    <r>
      <rPr>
        <b/>
        <sz val="11"/>
        <color theme="1"/>
        <rFont val="Calibri"/>
        <family val="2"/>
        <scheme val="minor"/>
      </rPr>
      <t>la ligne courante</t>
    </r>
    <r>
      <rPr>
        <sz val="11"/>
        <color theme="1"/>
        <rFont val="Calibri"/>
        <family val="2"/>
        <scheme val="minor"/>
      </rPr>
      <t xml:space="preserve"> (si la règle est trouvée </t>
    </r>
    <r>
      <rPr>
        <i/>
        <sz val="11"/>
        <color theme="1"/>
        <rFont val="Calibri"/>
        <family val="2"/>
        <scheme val="minor"/>
      </rPr>
      <t>et</t>
    </r>
    <r>
      <rPr>
        <sz val="11"/>
        <color theme="1"/>
        <rFont val="Calibri"/>
        <family val="2"/>
        <scheme val="minor"/>
      </rPr>
      <t xml:space="preserve"> qu’une action est renseignée).</t>
    </r>
  </si>
  <si>
    <t>🌾 Allergène : céréales contenant du gluten → annoncer + éviter contamination croisée.</t>
  </si>
  <si>
    <r>
      <t xml:space="preserve">Sinon </t>
    </r>
    <r>
      <rPr>
        <b/>
        <sz val="11"/>
        <color theme="1"/>
        <rFont val="Calibri"/>
        <family val="2"/>
        <scheme val="minor"/>
      </rPr>
      <t>vide</t>
    </r>
    <r>
      <rPr>
        <sz val="11"/>
        <color theme="1"/>
        <rFont val="Calibri"/>
        <family val="2"/>
        <scheme val="minor"/>
      </rPr>
      <t>.</t>
    </r>
  </si>
  <si>
    <r>
      <t>La liste complète des actions</t>
    </r>
    <r>
      <rPr>
        <sz val="11"/>
        <color theme="1"/>
        <rFont val="Calibri"/>
        <family val="2"/>
        <scheme val="minor"/>
      </rPr>
      <t xml:space="preserve"> déclenchées, cumulée </t>
    </r>
    <r>
      <rPr>
        <b/>
        <sz val="11"/>
        <color theme="1"/>
        <rFont val="Calibri"/>
        <family val="2"/>
        <scheme val="minor"/>
      </rPr>
      <t>au fil des lignes</t>
    </r>
    <r>
      <rPr>
        <sz val="11"/>
        <color theme="1"/>
        <rFont val="Calibri"/>
        <family val="2"/>
        <scheme val="minor"/>
      </rPr>
      <t xml:space="preserve"> (même principe que </t>
    </r>
    <r>
      <rPr>
        <sz val="10"/>
        <color theme="1"/>
        <rFont val="Arial Unicode MS"/>
      </rPr>
      <t>cumul</t>
    </r>
    <r>
      <rPr>
        <sz val="11"/>
        <color theme="1"/>
        <rFont val="Calibri"/>
        <family val="2"/>
        <scheme val="minor"/>
      </rPr>
      <t>).</t>
    </r>
  </si>
  <si>
    <r>
      <t xml:space="preserve">En bas du tableau, tu obtiens un </t>
    </r>
    <r>
      <rPr>
        <b/>
        <sz val="11"/>
        <color theme="1"/>
        <rFont val="Calibri"/>
        <family val="2"/>
        <scheme val="minor"/>
      </rPr>
      <t>plan d’actions consolidé</t>
    </r>
    <r>
      <rPr>
        <sz val="11"/>
        <color theme="1"/>
        <rFont val="Calibri"/>
        <family val="2"/>
        <scheme val="minor"/>
      </rPr>
      <t xml:space="preserve"> (“quoi faire / quoi vérifier”).</t>
    </r>
  </si>
  <si>
    <r>
      <t xml:space="preserve">Parce que </t>
    </r>
    <r>
      <rPr>
        <sz val="10"/>
        <color theme="1"/>
        <rFont val="Arial Unicode MS"/>
      </rPr>
      <t>cumul</t>
    </r>
    <r>
      <rPr>
        <sz val="11"/>
        <color theme="1"/>
        <rFont val="Calibri"/>
        <family val="2"/>
        <scheme val="minor"/>
      </rPr>
      <t xml:space="preserve"> et </t>
    </r>
    <r>
      <rPr>
        <sz val="10"/>
        <color theme="1"/>
        <rFont val="Arial Unicode MS"/>
      </rPr>
      <t>actions_cumul</t>
    </r>
    <r>
      <rPr>
        <sz val="11"/>
        <color theme="1"/>
        <rFont val="Calibri"/>
        <family val="2"/>
        <scheme val="minor"/>
      </rPr>
      <t xml:space="preserve"> utilisent volontairement </t>
    </r>
    <r>
      <rPr>
        <sz val="10"/>
        <color theme="1"/>
        <rFont val="Arial Unicode MS"/>
      </rPr>
      <t>CAR(10)</t>
    </r>
    <r>
      <rPr>
        <sz val="11"/>
        <color theme="1"/>
        <rFont val="Calibri"/>
        <family val="2"/>
        <scheme val="minor"/>
      </rPr>
      <t xml:space="preserve"> comme séparateur pour obtenir une </t>
    </r>
    <r>
      <rPr>
        <b/>
        <sz val="11"/>
        <color theme="1"/>
        <rFont val="Calibri"/>
        <family val="2"/>
        <scheme val="minor"/>
      </rPr>
      <t>liste multi-lignes lisible</t>
    </r>
    <r>
      <rPr>
        <sz val="11"/>
        <color theme="1"/>
        <rFont val="Calibri"/>
        <family val="2"/>
        <scheme val="minor"/>
      </rPr>
      <t xml:space="preserve"> dans une seule cellule.</t>
    </r>
  </si>
  <si>
    <t>Pourquoi il y a des retours chariot partout ? Parce que cumul et actions_cumul utilisent volontairement CAR(10) comme séparateur pour obtenir une liste multi-lignes lisible dans une seule cellule.</t>
  </si>
  <si>
    <t>Texte (1 ligne = 1 item) à vous de saisir</t>
  </si>
  <si>
    <t>Catégories ( formules )</t>
  </si>
  <si>
    <t>Actions (par catégorie) formules</t>
  </si>
  <si>
    <t>texte_normalise_lot (masqué) formules</t>
  </si>
  <si>
    <t xml:space="preserve"> &lt; largeurs de colonnes réelles</t>
  </si>
  <si>
    <t xml:space="preserve"> &lt; largeurs de colonnes conseillées</t>
  </si>
  <si>
    <t>GRILLE DE SCORING – JURY (AUTO • SANITAIRE/PROCESS/ÉTIQUETAGE) à chacun de choisir ses critères</t>
  </si>
  <si>
    <r>
      <t>action associée à un hit</t>
    </r>
    <r>
      <rPr>
        <sz val="11"/>
        <color theme="1"/>
        <rFont val="Calibri"/>
        <family val="2"/>
        <scheme val="minor"/>
      </rPr>
      <t xml:space="preserve">, sur </t>
    </r>
    <r>
      <rPr>
        <b/>
        <sz val="11"/>
        <color theme="1"/>
        <rFont val="Calibri"/>
        <family val="2"/>
        <scheme val="minor"/>
      </rPr>
      <t>la ligne courante</t>
    </r>
    <r>
      <rPr>
        <sz val="11"/>
        <color theme="1"/>
        <rFont val="Calibri"/>
        <family val="2"/>
        <scheme val="minor"/>
      </rPr>
      <t xml:space="preserve"> (si la règle est trouvée </t>
    </r>
    <r>
      <rPr>
        <i/>
        <sz val="11"/>
        <color theme="1"/>
        <rFont val="Calibri"/>
        <family val="2"/>
        <scheme val="minor"/>
      </rPr>
      <t>et</t>
    </r>
    <r>
      <rPr>
        <sz val="11"/>
        <color theme="1"/>
        <rFont val="Calibri"/>
        <family val="2"/>
        <scheme val="minor"/>
      </rPr>
      <t xml:space="preserve"> qu’une action est renseignée).</t>
    </r>
  </si>
  <si>
    <t>DICTIONNAIRE (éditable) à vous de le mettre à jour ( mot = Détection “mot entier” ; sinon "contient" )</t>
  </si>
  <si>
    <t>Niveaux = 3 -INFO - VIGILANCE - CRITIQUE - Catégorie et Actions à vous de définir</t>
  </si>
  <si>
    <t>actions</t>
  </si>
  <si>
    <t>Formules ne pas toucher</t>
  </si>
  <si>
    <t>Actions à chacun de les définir</t>
  </si>
  <si>
    <t>Catégories à vous de définir</t>
  </si>
  <si>
    <t>Présence formules</t>
  </si>
  <si>
    <t>Nb formules</t>
  </si>
  <si>
    <t>cette cellule alimente la cellule B7</t>
  </si>
  <si>
    <t>.résultat de la "moulinette"</t>
  </si>
  <si>
    <t>Outil d’aide à la relecture (ne remplace pas PMS/GBPH). .</t>
  </si>
  <si>
    <r>
      <t xml:space="preserve">Voici </t>
    </r>
    <r>
      <rPr>
        <b/>
        <sz val="11"/>
        <color theme="1"/>
        <rFont val="Calibri"/>
        <family val="2"/>
        <scheme val="minor"/>
      </rPr>
      <t>4 textes alternatifs</t>
    </r>
    <r>
      <rPr>
        <sz val="11"/>
        <color theme="1"/>
        <rFont val="Calibri"/>
        <family val="2"/>
        <scheme val="minor"/>
      </rPr>
      <t xml:space="preserve"> (styles différents) pour tester ton moteur sur des cas variés : </t>
    </r>
    <r>
      <rPr>
        <i/>
        <sz val="11"/>
        <color theme="1"/>
        <rFont val="Calibri"/>
        <family val="2"/>
        <scheme val="minor"/>
      </rPr>
      <t>mots isolés, synonymes, fautes, ordre inversé, abréviations, températures, lots, emballages, allergènes…</t>
    </r>
  </si>
  <si>
    <t>Texte 1 — Version “sale” (ponctuation + abréviations + casse)</t>
  </si>
  <si>
    <t>Objectif: pâté en CROÛTE concours + assortiment traiteur ~120 parts. Pâte: farine de blé, beurre/lait, œufs. Mêlée: volaille+porc+foie gras, pistaches (fruits à coque). Gelée: fond poisson / gélatine. Assais.: moutarde, céleri, épices. Exigences: traça lot (fourn., DLC, n°lot), contrôle T° à la réception, hachage/mélange sans échauffement; hygiène cutter/poussoir; séparation cru/cuit. Cuisson: sonde cœur + enreg. PMS. Refroidiss. rapide; stockage 0–3°C. Cond.: sous-vide/MAP/barquettes, étiquetage complet (dénomination, allergènes, lot, DLC, cons. conservation). Service: tranche nette, maintien au froid, gestion retours, nettoyage+désinfection fin poste.</t>
  </si>
  <si>
    <t>Texte 2 — Version “synonymes” (peu de mots exacts)</t>
  </si>
  <si>
    <t>Production concours : pâté en croûte + plateau traiteur 120 portions. Pâte brisée/biscuitée avec farine céréale, matière grasse (beurre), produits laitiers, œufs. Farce : volaille, porc, foie gras, graines type pistache (oléagineux). Liaison/gel : bouillon de poisson ou gélifiant. Relevé : moutarde, aromates, épices, céleri. Points critiques : identification fournisseur, date limite, numéro de lot, contrôle des températures à réception, hachage et mélange sans montée en température, matériel (cutter, poussoir) propre et désinfecté, flux séparés cru/cuit. Cuisson : prise de température à cœur avec traçage. Refroidissement accéléré puis stockage réfrigéré 0 à 3°C. Conditionnement : mise sous vide ou atmosphère modifiée, barquettes propres, étiquette conforme (dénomination, allergènes, lot, DLC, conservation). Service : découpe franche, maintien au froid, gestion des retours, désinfection de fin de poste.</t>
  </si>
  <si>
    <t>Texte 3 — Version “erreurs” (accents manquants, typos, pluriels)</t>
  </si>
  <si>
    <t>Objectif : pate en croute niv concours + assorti traiteur (120 portion). Pate: farine BLE/GLUTEN, beure/lait, oeufs. Melee : volaile, porc, foi gras, pistache/fruits a coques. Gelee: fond poisson ou gelatine. Assaisonnement: moutarde, celeri, epices. Exigences: tracabilite lots (fournisseur, DLC, no lot), controle temp reception, hachage/melange sans echauffement, hygiene cutter/poussoir, separation cru cuit. Cuisson: sonde au coeur + enregistrement PMS. Refroidissement rapide + stockage 0-3C. Conditionnement: sous vide / MAP / barquettes, etiquetage complet (denomination, allergenes, lot, DLC, conservation). Service: tranche nette, maintien froid, gestion retours, nettoyage desinfection fin de poste.</t>
  </si>
  <si>
    <t>Texte 4 — Version “cas limite” (moins d’allergènes explicites + contradictions)</t>
  </si>
  <si>
    <t>Brief traiteur : pâté en croûte 120 parts. Pâte “classique” + farce viande/volaille avec inclusions. Contrôles : lot/fournisseur/DLC notés, mais réception tardive et produits laissés en attente avant mise au froid. Préparation au cutter : mélange long, possible échauffement. Zone cru/cuit : passage fréquent du personnel, risque de croisement. Cuisson : sonde cœur réalisée mais feuille de relevés incomplète. Refroidissement : stockage en chambre froide mais temps de refroidissement non chronométré. Conditionnement : barquettes + film, étiquette partielle (dénomination OK, allergènes non listés, lot manquant sur une série). Service : maintien froid global, retours réintégrés “si aspect OK”, nettoyage fin de poste fait mais pas de traçabilité de désinfection.</t>
  </si>
  <si>
    <t>Si tu veux pousser le test : je peux te faire aussi 2 textes “ultra courts” (style SMS) et 2 textes “procédure PMS” (très normés) pour voir comment ton scoring réagit aux extrêmes.</t>
  </si>
  <si>
    <r>
      <t xml:space="preserve">Voici </t>
    </r>
    <r>
      <rPr>
        <b/>
        <sz val="11"/>
        <color theme="1"/>
        <rFont val="Calibri"/>
        <family val="2"/>
        <scheme val="minor"/>
      </rPr>
      <t>4 textes supplémentaires</t>
    </r>
    <r>
      <rPr>
        <sz val="11"/>
        <color theme="1"/>
        <rFont val="Calibri"/>
        <family val="2"/>
        <scheme val="minor"/>
      </rPr>
      <t xml:space="preserve"> : </t>
    </r>
    <r>
      <rPr>
        <b/>
        <sz val="11"/>
        <color theme="1"/>
        <rFont val="Calibri"/>
        <family val="2"/>
        <scheme val="minor"/>
      </rPr>
      <t>2 ultra-courts (style SMS)</t>
    </r>
    <r>
      <rPr>
        <sz val="11"/>
        <color theme="1"/>
        <rFont val="Calibri"/>
        <family val="2"/>
        <scheme val="minor"/>
      </rPr>
      <t xml:space="preserve"> + </t>
    </r>
    <r>
      <rPr>
        <b/>
        <sz val="11"/>
        <color theme="1"/>
        <rFont val="Calibri"/>
        <family val="2"/>
        <scheme val="minor"/>
      </rPr>
      <t>2 très normés PMS</t>
    </r>
    <r>
      <rPr>
        <sz val="11"/>
        <color theme="1"/>
        <rFont val="Calibri"/>
        <family val="2"/>
        <scheme val="minor"/>
      </rPr>
      <t>. Idéal pour tester les extrêmes (peu de contexte vs vocabulaire “procédure”).</t>
    </r>
  </si>
  <si>
    <t>Texte 5 — Ultra court (SMS / mots-clés en vrac)</t>
  </si>
  <si>
    <t>Pâté en croûte concours 120p. blé gluten beurre lait œufs. volaille porc foie gras pistache fruits à coque. gelée poisson/gélatine. traça lot n°lot DLC fournisseur. T° réception ok. cru/cuit séparé. sonde cœur + relevés. refroid rapide. stockage 0–3°C. sous-vide/MAP. étiquetage allergènes lot DLC. service froid + nettoyage désinfect.</t>
  </si>
  <si>
    <t>Texte 6 — Ultra court (SMS “dégradé” / manques + risques)</t>
  </si>
  <si>
    <t>Pâté en croûte 120. Pâte ok. Farce viande. lot? DLC? T° réception non notée. cutter long (chaud). cru/cuit mélangé. sonde cœur faite mais pas notée. refroidissement lent. stockage 4–6°C. étiquetage incomplet (allergènes/lot). retours remis au froid. désinfection sans trace.</t>
  </si>
  <si>
    <t>Texte 7 — PMS normé (procédure + enregistrements)</t>
  </si>
  <si>
    <t>FICHE PRODUCTION — PÂTÉ EN CROÛTE (Concours) — 120 portions. MP : farine de BLÉ (GLUTEN), BEURRE (LAIT), ŒUFS, PORC, VOLAILLE, FOIE GRAS, PISTACHES (FRUITS À COQUE), gélatine / fond POISSON, moutarde, CÉLERI, épices. Traçabilité : enregistrement fournisseur + DLC + N° LOT sur fiche lot (réception + stockage). Réception : contrôle T° à cœur / surface + conformité emballage, isolement non conforme. Prépa : matériel (cutter/poussoir) nettoyé-désinfecté avant usage, séparation circuits CRU/CUIT, prévention contaminations croisées. Cuisson : sonde T° au cœur + enregistrement selon PMS. Refroidissement : refroidissement rapide + traçage temps/T°. Stockage : 0–3°C. Conditionnement : sous-vide ou MAP / barquettes propres, étiquetage complet (dénomination, allergènes, lot, DLC, conservation). Service : maintien au froid, gestion des retours, nettoyage-désinfection fin de poste + traçabilité.</t>
  </si>
  <si>
    <t>Texte 8 — PMS normé (non-conformités + actions correctives)</t>
  </si>
  <si>
    <t>RAPPORT NC — Production pâté en croûte (120 portions). Traçabilité : N° LOT manquant sur 1 carton (MP mise en quarantaine). Réception : T° non enregistrée (action corrective : contrôle immédiat + rejet si hors tolérance). Préparation : zone CRU/CUIT non respectée (action : réorganisation flux + rappel équipe). Cutter : échauffement constaté (action : réduire temps de cutter + refroidir matière + contrôle T° mêlée). Cuisson : sonde cœur réalisée mais feuille incomplète (action : compléter enregistrement). Refroidissement : temps non chronométré (action : minuterie + relevés). Stockage : 4°C mesuré (action : réglage froid + vérif sonde). Conditionnement : étiquette allergènes incomplète (action : réédition étiquettes + vérification). Retours : réintégration interdite (action : destruction + rappel consigne). Nettoyage/désinfection : absence de traçabilité (action : check-list signée).</t>
  </si>
  <si>
    <r>
      <t xml:space="preserve">Si tu me dis </t>
    </r>
    <r>
      <rPr>
        <b/>
        <sz val="12"/>
        <color rgb="FFFF0000"/>
        <rFont val="Calibri"/>
        <family val="2"/>
        <scheme val="minor"/>
      </rPr>
      <t>les modes de détection</t>
    </r>
    <r>
      <rPr>
        <sz val="12"/>
        <color rgb="FFFF0000"/>
        <rFont val="Calibri"/>
        <family val="2"/>
        <scheme val="minor"/>
      </rPr>
      <t xml:space="preserve"> disponibles (ex : </t>
    </r>
    <r>
      <rPr>
        <sz val="12"/>
        <color rgb="FFFF0000"/>
        <rFont val="Arial Unicode MS"/>
      </rPr>
      <t>mot</t>
    </r>
    <r>
      <rPr>
        <sz val="12"/>
        <color rgb="FFFF0000"/>
        <rFont val="Calibri"/>
        <family val="2"/>
        <scheme val="minor"/>
      </rPr>
      <t xml:space="preserve">, </t>
    </r>
    <r>
      <rPr>
        <sz val="12"/>
        <color rgb="FFFF0000"/>
        <rFont val="Arial Unicode MS"/>
      </rPr>
      <t>phrase</t>
    </r>
    <r>
      <rPr>
        <sz val="12"/>
        <color rgb="FFFF0000"/>
        <rFont val="Calibri"/>
        <family val="2"/>
        <scheme val="minor"/>
      </rPr>
      <t xml:space="preserve">, </t>
    </r>
    <r>
      <rPr>
        <sz val="12"/>
        <color rgb="FFFF0000"/>
        <rFont val="Arial Unicode MS"/>
      </rPr>
      <t>contient</t>
    </r>
    <r>
      <rPr>
        <sz val="12"/>
        <color rgb="FFFF0000"/>
        <rFont val="Calibri"/>
        <family val="2"/>
        <scheme val="minor"/>
      </rPr>
      <t xml:space="preserve">, </t>
    </r>
    <r>
      <rPr>
        <sz val="12"/>
        <color rgb="FFFF0000"/>
        <rFont val="Arial Unicode MS"/>
      </rPr>
      <t>regex</t>
    </r>
    <r>
      <rPr>
        <sz val="12"/>
        <color rgb="FFFF0000"/>
        <rFont val="Calibri"/>
        <family val="2"/>
        <scheme val="minor"/>
      </rPr>
      <t xml:space="preserve">, etc.), je peux te fabriquer </t>
    </r>
    <r>
      <rPr>
        <b/>
        <sz val="12"/>
        <color rgb="FFFF0000"/>
        <rFont val="Calibri"/>
        <family val="2"/>
        <scheme val="minor"/>
      </rPr>
      <t>un jeu de 12 textes</t>
    </r>
    <r>
      <rPr>
        <sz val="12"/>
        <color rgb="FFFF0000"/>
        <rFont val="Calibri"/>
        <family val="2"/>
        <scheme val="minor"/>
      </rPr>
      <t xml:space="preserve"> calibrés pour déclencher </t>
    </r>
    <r>
      <rPr>
        <i/>
        <sz val="12"/>
        <color rgb="FFFF0000"/>
        <rFont val="Calibri"/>
        <family val="2"/>
        <scheme val="minor"/>
      </rPr>
      <t>exactement</t>
    </r>
    <r>
      <rPr>
        <sz val="12"/>
        <color rgb="FFFF0000"/>
        <rFont val="Calibri"/>
        <family val="2"/>
        <scheme val="minor"/>
      </rPr>
      <t xml:space="preserve"> des cas : faux positifs, accents, pluriels, hyphens, températures, lots, MAP/sous-vide, cru/cuit, etc.</t>
    </r>
  </si>
  <si>
    <t>dans quelle colonne sont les modes de détection</t>
  </si>
  <si>
    <r>
      <t xml:space="preserve">Dans ton fichier </t>
    </r>
    <r>
      <rPr>
        <b/>
        <sz val="11"/>
        <color theme="1"/>
        <rFont val="Calibri"/>
        <family val="2"/>
        <scheme val="minor"/>
      </rPr>
      <t>MOTEUR</t>
    </r>
    <r>
      <rPr>
        <sz val="11"/>
        <color theme="1"/>
        <rFont val="Calibri"/>
        <family val="2"/>
        <scheme val="minor"/>
      </rPr>
      <t xml:space="preserve"> (1 onglet), les </t>
    </r>
    <r>
      <rPr>
        <b/>
        <sz val="11"/>
        <color theme="1"/>
        <rFont val="Calibri"/>
        <family val="2"/>
        <scheme val="minor"/>
      </rPr>
      <t>modes de détection</t>
    </r>
    <r>
      <rPr>
        <sz val="11"/>
        <color theme="1"/>
        <rFont val="Calibri"/>
        <family val="2"/>
        <scheme val="minor"/>
      </rPr>
      <t xml:space="preserve"> sont dans la </t>
    </r>
    <r>
      <rPr>
        <b/>
        <sz val="11"/>
        <color theme="1"/>
        <rFont val="Calibri"/>
        <family val="2"/>
        <scheme val="minor"/>
      </rPr>
      <t>colonne Z</t>
    </r>
    <r>
      <rPr>
        <sz val="11"/>
        <color theme="1"/>
        <rFont val="Calibri"/>
        <family val="2"/>
        <scheme val="minor"/>
      </rPr>
      <t xml:space="preserve"> :</t>
    </r>
  </si>
  <si>
    <r>
      <t>Z14</t>
    </r>
    <r>
      <rPr>
        <sz val="11"/>
        <color theme="1"/>
        <rFont val="Calibri"/>
        <family val="2"/>
        <scheme val="minor"/>
      </rPr>
      <t xml:space="preserve"> = en-tête </t>
    </r>
    <r>
      <rPr>
        <b/>
        <sz val="10"/>
        <color theme="1"/>
        <rFont val="Arial Unicode MS"/>
      </rPr>
      <t>mode</t>
    </r>
  </si>
  <si>
    <r>
      <t>Z15:Z314</t>
    </r>
    <r>
      <rPr>
        <sz val="11"/>
        <color theme="1"/>
        <rFont val="Calibri"/>
        <family val="2"/>
        <scheme val="minor"/>
      </rPr>
      <t xml:space="preserve"> (en gros) = valeurs de mode (ex : </t>
    </r>
    <r>
      <rPr>
        <sz val="10"/>
        <color theme="1"/>
        <rFont val="Arial Unicode MS"/>
      </rPr>
      <t>mot</t>
    </r>
    <r>
      <rPr>
        <sz val="11"/>
        <color theme="1"/>
        <rFont val="Calibri"/>
        <family val="2"/>
        <scheme val="minor"/>
      </rPr>
      <t>, etc.)</t>
    </r>
  </si>
  <si>
    <r>
      <t xml:space="preserve">Repère rapide : zone “détection” </t>
    </r>
    <r>
      <rPr>
        <b/>
        <sz val="11"/>
        <color theme="1"/>
        <rFont val="Calibri"/>
        <family val="2"/>
        <scheme val="minor"/>
      </rPr>
      <t>V:AJ</t>
    </r>
  </si>
  <si>
    <r>
      <t xml:space="preserve">V = </t>
    </r>
    <r>
      <rPr>
        <sz val="10"/>
        <color theme="1"/>
        <rFont val="Arial Unicode MS"/>
      </rPr>
      <t>mot-clé</t>
    </r>
  </si>
  <si>
    <r>
      <t xml:space="preserve">Z = </t>
    </r>
    <r>
      <rPr>
        <b/>
        <sz val="10"/>
        <color theme="1"/>
        <rFont val="Arial Unicode MS"/>
      </rPr>
      <t>mode</t>
    </r>
  </si>
  <si>
    <r>
      <t xml:space="preserve">AA = </t>
    </r>
    <r>
      <rPr>
        <sz val="10"/>
        <color theme="1"/>
        <rFont val="Arial Unicode MS"/>
      </rPr>
      <t>action</t>
    </r>
  </si>
  <si>
    <r>
      <t xml:space="preserve">AG = </t>
    </r>
    <r>
      <rPr>
        <sz val="10"/>
        <color theme="1"/>
        <rFont val="Arial Unicode MS"/>
      </rPr>
      <t>hit</t>
    </r>
  </si>
  <si>
    <r>
      <t xml:space="preserve">AH = </t>
    </r>
    <r>
      <rPr>
        <sz val="10"/>
        <color theme="1"/>
        <rFont val="Arial Unicode MS"/>
      </rPr>
      <t>cumul</t>
    </r>
  </si>
  <si>
    <r>
      <t xml:space="preserve">AI = </t>
    </r>
    <r>
      <rPr>
        <sz val="10"/>
        <color theme="1"/>
        <rFont val="Arial Unicode MS"/>
      </rPr>
      <t>action_hit</t>
    </r>
  </si>
  <si>
    <r>
      <t xml:space="preserve">AJ = </t>
    </r>
    <r>
      <rPr>
        <sz val="10"/>
        <color theme="1"/>
        <rFont val="Arial Unicode MS"/>
      </rPr>
      <t>actions_cumul</t>
    </r>
  </si>
  <si>
    <r>
      <t xml:space="preserve">Astuce : dans la zone Nom (à gauche de la barre de formule), tape </t>
    </r>
    <r>
      <rPr>
        <b/>
        <sz val="10"/>
        <color theme="1"/>
        <rFont val="Arial Unicode MS"/>
      </rPr>
      <t>Z14</t>
    </r>
    <r>
      <rPr>
        <sz val="11"/>
        <color theme="1"/>
        <rFont val="Calibri"/>
        <family val="2"/>
        <scheme val="minor"/>
      </rPr>
      <t xml:space="preserve"> pour y aller direct.</t>
    </r>
  </si>
  <si>
    <r>
      <t xml:space="preserve">Tu as </t>
    </r>
    <r>
      <rPr>
        <b/>
        <sz val="11"/>
        <color theme="1"/>
        <rFont val="Calibri"/>
        <family val="2"/>
        <scheme val="minor"/>
      </rPr>
      <t>2 modes de détection</t>
    </r>
    <r>
      <rPr>
        <sz val="11"/>
        <color theme="1"/>
        <rFont val="Calibri"/>
        <family val="2"/>
        <scheme val="minor"/>
      </rPr>
      <t xml:space="preserve"> dans ta liste :</t>
    </r>
  </si>
  <si>
    <r>
      <t xml:space="preserve">1) </t>
    </r>
    <r>
      <rPr>
        <b/>
        <sz val="10"/>
        <color theme="1"/>
        <rFont val="Arial Unicode MS"/>
      </rPr>
      <t>mot</t>
    </r>
  </si>
  <si>
    <r>
      <t>Action :</t>
    </r>
    <r>
      <rPr>
        <sz val="11"/>
        <color theme="1"/>
        <rFont val="Calibri"/>
        <family val="2"/>
        <scheme val="minor"/>
      </rPr>
      <t xml:space="preserve"> détecte le </t>
    </r>
    <r>
      <rPr>
        <b/>
        <sz val="11"/>
        <color theme="1"/>
        <rFont val="Calibri"/>
        <family val="2"/>
        <scheme val="minor"/>
      </rPr>
      <t>mot entier</t>
    </r>
    <r>
      <rPr>
        <sz val="11"/>
        <color theme="1"/>
        <rFont val="Calibri"/>
        <family val="2"/>
        <scheme val="minor"/>
      </rPr>
      <t xml:space="preserve"> (token), pas une sous-chaîne.</t>
    </r>
  </si>
  <si>
    <r>
      <t xml:space="preserve">✅ match : </t>
    </r>
    <r>
      <rPr>
        <sz val="10"/>
        <color theme="1"/>
        <rFont val="Arial Unicode MS"/>
      </rPr>
      <t>sel</t>
    </r>
    <r>
      <rPr>
        <sz val="11"/>
        <color theme="1"/>
        <rFont val="Calibri"/>
        <family val="2"/>
        <scheme val="minor"/>
      </rPr>
      <t xml:space="preserve"> dans </t>
    </r>
    <r>
      <rPr>
        <sz val="10"/>
        <color theme="1"/>
        <rFont val="Arial Unicode MS"/>
      </rPr>
      <t>… sel …</t>
    </r>
  </si>
  <si>
    <r>
      <t xml:space="preserve">❌ ne match pas : </t>
    </r>
    <r>
      <rPr>
        <sz val="10"/>
        <color theme="1"/>
        <rFont val="Arial Unicode MS"/>
      </rPr>
      <t>sel</t>
    </r>
    <r>
      <rPr>
        <sz val="11"/>
        <color theme="1"/>
        <rFont val="Calibri"/>
        <family val="2"/>
        <scheme val="minor"/>
      </rPr>
      <t xml:space="preserve"> dans </t>
    </r>
    <r>
      <rPr>
        <sz val="10"/>
        <color theme="1"/>
        <rFont val="Arial Unicode MS"/>
      </rPr>
      <t>selle</t>
    </r>
    <r>
      <rPr>
        <sz val="11"/>
        <color theme="1"/>
        <rFont val="Calibri"/>
        <family val="2"/>
        <scheme val="minor"/>
      </rPr>
      <t xml:space="preserve">, </t>
    </r>
    <r>
      <rPr>
        <sz val="10"/>
        <color theme="1"/>
        <rFont val="Arial Unicode MS"/>
      </rPr>
      <t>sellerie</t>
    </r>
  </si>
  <si>
    <r>
      <t>Condition clé :</t>
    </r>
    <r>
      <rPr>
        <sz val="11"/>
        <color theme="1"/>
        <rFont val="Calibri"/>
        <family val="2"/>
        <scheme val="minor"/>
      </rPr>
      <t xml:space="preserve"> le texte analysé doit être </t>
    </r>
    <r>
      <rPr>
        <b/>
        <sz val="11"/>
        <color theme="1"/>
        <rFont val="Calibri"/>
        <family val="2"/>
        <scheme val="minor"/>
      </rPr>
      <t>“tokenisé”</t>
    </r>
    <r>
      <rPr>
        <sz val="11"/>
        <color theme="1"/>
        <rFont val="Calibri"/>
        <family val="2"/>
        <scheme val="minor"/>
      </rPr>
      <t xml:space="preserve"> (ponctuation remplacée par espaces), sinon </t>
    </r>
    <r>
      <rPr>
        <sz val="10"/>
        <color theme="1"/>
        <rFont val="Arial Unicode MS"/>
      </rPr>
      <t>sel,</t>
    </r>
    <r>
      <rPr>
        <sz val="11"/>
        <color theme="1"/>
        <rFont val="Calibri"/>
        <family val="2"/>
        <scheme val="minor"/>
      </rPr>
      <t xml:space="preserve"> ou </t>
    </r>
    <r>
      <rPr>
        <sz val="10"/>
        <color theme="1"/>
        <rFont val="Arial Unicode MS"/>
      </rPr>
      <t>sel.</t>
    </r>
    <r>
      <rPr>
        <sz val="11"/>
        <color theme="1"/>
        <rFont val="Calibri"/>
        <family val="2"/>
        <scheme val="minor"/>
      </rPr>
      <t xml:space="preserve"> peut passer à côté.</t>
    </r>
  </si>
  <si>
    <t>Test Excel typique (insensible à la casse)</t>
  </si>
  <si>
    <t>(mot-clé en V15, mode en Z15, texte nettoyé en T17)</t>
  </si>
  <si>
    <t>=ET($V15&lt;&gt;"";ESTNUM(CHERCHE(" "&amp;MINUSCULE($V15)&amp;" ";" "&amp;MINUSCULE($T$17)&amp;" ")))</t>
  </si>
  <si>
    <r>
      <t xml:space="preserve">2) </t>
    </r>
    <r>
      <rPr>
        <b/>
        <sz val="10"/>
        <color theme="1"/>
        <rFont val="Arial Unicode MS"/>
      </rPr>
      <t>contient</t>
    </r>
  </si>
  <si>
    <r>
      <t>Action :</t>
    </r>
    <r>
      <rPr>
        <sz val="11"/>
        <color theme="1"/>
        <rFont val="Calibri"/>
        <family val="2"/>
        <scheme val="minor"/>
      </rPr>
      <t xml:space="preserve"> détecte si le texte </t>
    </r>
    <r>
      <rPr>
        <b/>
        <sz val="11"/>
        <color theme="1"/>
        <rFont val="Calibri"/>
        <family val="2"/>
        <scheme val="minor"/>
      </rPr>
      <t>contient</t>
    </r>
    <r>
      <rPr>
        <sz val="11"/>
        <color theme="1"/>
        <rFont val="Calibri"/>
        <family val="2"/>
        <scheme val="minor"/>
      </rPr>
      <t xml:space="preserve"> la chaîne, même au milieu d’un mot.</t>
    </r>
  </si>
  <si>
    <r>
      <t xml:space="preserve">✅ match : </t>
    </r>
    <r>
      <rPr>
        <sz val="10"/>
        <color theme="1"/>
        <rFont val="Arial Unicode MS"/>
      </rPr>
      <t>sel</t>
    </r>
    <r>
      <rPr>
        <sz val="11"/>
        <color theme="1"/>
        <rFont val="Calibri"/>
        <family val="2"/>
        <scheme val="minor"/>
      </rPr>
      <t xml:space="preserve"> dans </t>
    </r>
    <r>
      <rPr>
        <sz val="10"/>
        <color theme="1"/>
        <rFont val="Arial Unicode MS"/>
      </rPr>
      <t>sel</t>
    </r>
    <r>
      <rPr>
        <sz val="11"/>
        <color theme="1"/>
        <rFont val="Calibri"/>
        <family val="2"/>
        <scheme val="minor"/>
      </rPr>
      <t xml:space="preserve">, </t>
    </r>
    <r>
      <rPr>
        <sz val="10"/>
        <color theme="1"/>
        <rFont val="Arial Unicode MS"/>
      </rPr>
      <t>sel,</t>
    </r>
    <r>
      <rPr>
        <sz val="11"/>
        <color theme="1"/>
        <rFont val="Calibri"/>
        <family val="2"/>
        <scheme val="minor"/>
      </rPr>
      <t xml:space="preserve">, </t>
    </r>
    <r>
      <rPr>
        <sz val="10"/>
        <color theme="1"/>
        <rFont val="Arial Unicode MS"/>
      </rPr>
      <t>selle</t>
    </r>
    <r>
      <rPr>
        <sz val="11"/>
        <color theme="1"/>
        <rFont val="Calibri"/>
        <family val="2"/>
        <scheme val="minor"/>
      </rPr>
      <t xml:space="preserve">, </t>
    </r>
    <r>
      <rPr>
        <sz val="10"/>
        <color theme="1"/>
        <rFont val="Arial Unicode MS"/>
      </rPr>
      <t>dessalé</t>
    </r>
  </si>
  <si>
    <r>
      <t>✅ utile pour : racines (</t>
    </r>
    <r>
      <rPr>
        <sz val="10"/>
        <color theme="1"/>
        <rFont val="Arial Unicode MS"/>
      </rPr>
      <t>désinfect</t>
    </r>
    <r>
      <rPr>
        <sz val="11"/>
        <color theme="1"/>
        <rFont val="Calibri"/>
        <family val="2"/>
        <scheme val="minor"/>
      </rPr>
      <t>), abréviations, morceaux de mots, variantes.</t>
    </r>
  </si>
  <si>
    <t>=ET($V15&lt;&gt;"";ESTNUM(CHERCHE(MINUSCULE($V15);MINUSCULE($T$17))))</t>
  </si>
  <si>
    <t>Formule unique “selon le mode” (prête à coller)</t>
  </si>
  <si>
    <r>
      <t xml:space="preserve">Si tu me confirmes </t>
    </r>
    <r>
      <rPr>
        <b/>
        <sz val="11"/>
        <color theme="1"/>
        <rFont val="Calibri"/>
        <family val="2"/>
        <scheme val="minor"/>
      </rPr>
      <t>la cellule exacte du texte analysé</t>
    </r>
    <r>
      <rPr>
        <sz val="11"/>
        <color theme="1"/>
        <rFont val="Calibri"/>
        <family val="2"/>
        <scheme val="minor"/>
      </rPr>
      <t xml:space="preserve"> (T17 ou autre) et </t>
    </r>
    <r>
      <rPr>
        <b/>
        <sz val="11"/>
        <color theme="1"/>
        <rFont val="Calibri"/>
        <family val="2"/>
        <scheme val="minor"/>
      </rPr>
      <t>la cellule du mot-clé</t>
    </r>
    <r>
      <rPr>
        <sz val="11"/>
        <color theme="1"/>
        <rFont val="Calibri"/>
        <family val="2"/>
        <scheme val="minor"/>
      </rPr>
      <t xml:space="preserve"> (V15 ou autre), je te renvoie la même formule avec </t>
    </r>
    <r>
      <rPr>
        <b/>
        <sz val="11"/>
        <color theme="1"/>
        <rFont val="Calibri"/>
        <family val="2"/>
        <scheme val="minor"/>
      </rPr>
      <t>tes références exactes</t>
    </r>
    <r>
      <rPr>
        <sz val="11"/>
        <color theme="1"/>
        <rFont val="Calibri"/>
        <family val="2"/>
        <scheme val="minor"/>
      </rPr>
      <t>.</t>
    </r>
  </si>
  <si>
    <t>=SI($V15="";FAUX;SI($Z15="mot";ESTNUM(CHERCHE(" "&amp;MINUSCULE($V15)&amp;" ";" "&amp;MINUSCULE($T$17)&amp;" "));SI($Z15="contient";ESTNUM(CHERCHE(MINUSCULE($V15);MINUSCULE($T$17)));FAUX)))</t>
  </si>
  <si>
    <t>les modes de détection disponibles= mot;contient</t>
  </si>
  <si>
    <r>
      <t xml:space="preserve">OK — avec seulement </t>
    </r>
    <r>
      <rPr>
        <b/>
        <sz val="11"/>
        <color theme="1"/>
        <rFont val="Calibri"/>
        <family val="2"/>
        <scheme val="minor"/>
      </rPr>
      <t>2 modes</t>
    </r>
    <r>
      <rPr>
        <sz val="11"/>
        <color theme="1"/>
        <rFont val="Calibri"/>
        <family val="2"/>
        <scheme val="minor"/>
      </rPr>
      <t xml:space="preserve"> (</t>
    </r>
    <r>
      <rPr>
        <sz val="10"/>
        <color theme="1"/>
        <rFont val="Arial Unicode MS"/>
      </rPr>
      <t>mot</t>
    </r>
    <r>
      <rPr>
        <sz val="11"/>
        <color theme="1"/>
        <rFont val="Calibri"/>
        <family val="2"/>
        <scheme val="minor"/>
      </rPr>
      <t xml:space="preserve"> ; </t>
    </r>
    <r>
      <rPr>
        <sz val="10"/>
        <color theme="1"/>
        <rFont val="Arial Unicode MS"/>
      </rPr>
      <t>contient</t>
    </r>
    <r>
      <rPr>
        <sz val="11"/>
        <color theme="1"/>
        <rFont val="Calibri"/>
        <family val="2"/>
        <scheme val="minor"/>
      </rPr>
      <t>), voilà la règle claire à appliquer partout (et ce que ça implique pour ton moteur).</t>
    </r>
  </si>
  <si>
    <t>Définition opérationnelle des modes</t>
  </si>
  <si>
    <r>
      <t>Déclenchement :</t>
    </r>
    <r>
      <rPr>
        <sz val="11"/>
        <color theme="1"/>
        <rFont val="Calibri"/>
        <family val="2"/>
        <scheme val="minor"/>
      </rPr>
      <t xml:space="preserve"> le mot-clé doit apparaître comme </t>
    </r>
    <r>
      <rPr>
        <b/>
        <sz val="11"/>
        <color theme="1"/>
        <rFont val="Calibri"/>
        <family val="2"/>
        <scheme val="minor"/>
      </rPr>
      <t>mot entier</t>
    </r>
    <r>
      <rPr>
        <sz val="11"/>
        <color theme="1"/>
        <rFont val="Calibri"/>
        <family val="2"/>
        <scheme val="minor"/>
      </rPr>
      <t xml:space="preserve"> dans le texte.</t>
    </r>
  </si>
  <si>
    <r>
      <t>But :</t>
    </r>
    <r>
      <rPr>
        <sz val="11"/>
        <color theme="1"/>
        <rFont val="Calibri"/>
        <family val="2"/>
        <scheme val="minor"/>
      </rPr>
      <t xml:space="preserve"> éviter les faux positifs (sous-chaînes).</t>
    </r>
  </si>
  <si>
    <t>Exemples :</t>
  </si>
  <si>
    <r>
      <t xml:space="preserve">mot-clé </t>
    </r>
    <r>
      <rPr>
        <sz val="10"/>
        <color theme="1"/>
        <rFont val="Arial Unicode MS"/>
      </rPr>
      <t>sel</t>
    </r>
    <r>
      <rPr>
        <sz val="11"/>
        <color theme="1"/>
        <rFont val="Calibri"/>
        <family val="2"/>
        <scheme val="minor"/>
      </rPr>
      <t xml:space="preserve"> ✅ “ajouter du sel” ; ❌ “selle”, “sellerie”</t>
    </r>
  </si>
  <si>
    <r>
      <t xml:space="preserve">mot-clé </t>
    </r>
    <r>
      <rPr>
        <sz val="10"/>
        <color theme="1"/>
        <rFont val="Arial Unicode MS"/>
      </rPr>
      <t>MAP</t>
    </r>
    <r>
      <rPr>
        <sz val="11"/>
        <color theme="1"/>
        <rFont val="Calibri"/>
        <family val="2"/>
        <scheme val="minor"/>
      </rPr>
      <t xml:space="preserve"> ✅ “conditionnement MAP” ; ❌ “AMAP” (si ça existe dans ton texte)</t>
    </r>
  </si>
  <si>
    <r>
      <t>Pré-requis :</t>
    </r>
    <r>
      <rPr>
        <sz val="11"/>
        <color theme="1"/>
        <rFont val="Calibri"/>
        <family val="2"/>
        <scheme val="minor"/>
      </rPr>
      <t xml:space="preserve"> ton texte doit être </t>
    </r>
    <r>
      <rPr>
        <b/>
        <sz val="11"/>
        <color theme="1"/>
        <rFont val="Calibri"/>
        <family val="2"/>
        <scheme val="minor"/>
      </rPr>
      <t>nettoyé</t>
    </r>
    <r>
      <rPr>
        <sz val="11"/>
        <color theme="1"/>
        <rFont val="Calibri"/>
        <family val="2"/>
        <scheme val="minor"/>
      </rPr>
      <t xml:space="preserve"> (ponctuation → espaces) sinon </t>
    </r>
    <r>
      <rPr>
        <sz val="10"/>
        <color theme="1"/>
        <rFont val="Arial Unicode MS"/>
      </rPr>
      <t>sel,</t>
    </r>
    <r>
      <rPr>
        <sz val="11"/>
        <color theme="1"/>
        <rFont val="Calibri"/>
        <family val="2"/>
        <scheme val="minor"/>
      </rPr>
      <t xml:space="preserve"> peut ne pas matcher selon ton nettoyage.</t>
    </r>
  </si>
  <si>
    <r>
      <t>Déclenchement :</t>
    </r>
    <r>
      <rPr>
        <sz val="11"/>
        <color theme="1"/>
        <rFont val="Calibri"/>
        <family val="2"/>
        <scheme val="minor"/>
      </rPr>
      <t xml:space="preserve"> le mot-clé est trouvé </t>
    </r>
    <r>
      <rPr>
        <b/>
        <sz val="11"/>
        <color theme="1"/>
        <rFont val="Calibri"/>
        <family val="2"/>
        <scheme val="minor"/>
      </rPr>
      <t>n’importe où</t>
    </r>
    <r>
      <rPr>
        <sz val="11"/>
        <color theme="1"/>
        <rFont val="Calibri"/>
        <family val="2"/>
        <scheme val="minor"/>
      </rPr>
      <t xml:space="preserve"> dans le texte (même au milieu d’un mot).</t>
    </r>
  </si>
  <si>
    <r>
      <t>But :</t>
    </r>
    <r>
      <rPr>
        <sz val="11"/>
        <color theme="1"/>
        <rFont val="Calibri"/>
        <family val="2"/>
        <scheme val="minor"/>
      </rPr>
      <t xml:space="preserve"> capter racines, variantes, fautes, suffixes.</t>
    </r>
  </si>
  <si>
    <r>
      <t>désinfect</t>
    </r>
    <r>
      <rPr>
        <sz val="11"/>
        <color theme="1"/>
        <rFont val="Calibri"/>
        <family val="2"/>
        <scheme val="minor"/>
      </rPr>
      <t xml:space="preserve"> ✅ “désinfection”, “désinfecté”, “désinfect.”</t>
    </r>
  </si>
  <si>
    <r>
      <t>refroid</t>
    </r>
    <r>
      <rPr>
        <sz val="11"/>
        <color theme="1"/>
        <rFont val="Calibri"/>
        <family val="2"/>
        <scheme val="minor"/>
      </rPr>
      <t xml:space="preserve"> ✅ “refroidissement”, “refroidir”</t>
    </r>
  </si>
  <si>
    <t>Test de détection unique (1 formule)</t>
  </si>
  <si>
    <t>(à adapter avec tes adresses : mot-clé = V15, mode = Z15, texte analysé = T17)</t>
  </si>
  <si>
    <t>=SI($V15="";FAUX;SI($Z15="mot";ESTNUM(CHERCHE(" "&amp;MINUSCULE($V15)&amp;" ";" "&amp;MINUSCULE($T$17)&amp;" "));SI($Z15="</t>
  </si>
  <si>
    <t>Recommandation “simple et robuste”</t>
  </si>
  <si>
    <r>
      <t xml:space="preserve">Mets en </t>
    </r>
    <r>
      <rPr>
        <sz val="10"/>
        <color theme="1"/>
        <rFont val="Arial Unicode MS"/>
      </rPr>
      <t>mot</t>
    </r>
    <r>
      <rPr>
        <sz val="11"/>
        <color theme="1"/>
        <rFont val="Calibri"/>
        <family val="2"/>
        <scheme val="minor"/>
      </rPr>
      <t xml:space="preserve"> : </t>
    </r>
    <r>
      <rPr>
        <b/>
        <sz val="11"/>
        <color theme="1"/>
        <rFont val="Calibri"/>
        <family val="2"/>
        <scheme val="minor"/>
      </rPr>
      <t>BLÉ, GLUTEN, LAIT, ŒUF, CÉLERI, LOT, DLC, MAP, SOUS-VIDE, PMS</t>
    </r>
    <r>
      <rPr>
        <sz val="11"/>
        <color theme="1"/>
        <rFont val="Calibri"/>
        <family val="2"/>
        <scheme val="minor"/>
      </rPr>
      <t xml:space="preserve"> (termes courts à risque de faux positifs).</t>
    </r>
  </si>
  <si>
    <r>
      <t xml:space="preserve">Mets en </t>
    </r>
    <r>
      <rPr>
        <sz val="10"/>
        <color theme="1"/>
        <rFont val="Arial Unicode MS"/>
      </rPr>
      <t>contient</t>
    </r>
    <r>
      <rPr>
        <sz val="11"/>
        <color theme="1"/>
        <rFont val="Calibri"/>
        <family val="2"/>
        <scheme val="minor"/>
      </rPr>
      <t xml:space="preserve"> : </t>
    </r>
    <r>
      <rPr>
        <b/>
        <sz val="11"/>
        <color theme="1"/>
        <rFont val="Calibri"/>
        <family val="2"/>
        <scheme val="minor"/>
      </rPr>
      <t>désinfect, nettoy, refroid, stock, sépar, cuisson, sonde, traç</t>
    </r>
    <r>
      <rPr>
        <sz val="11"/>
        <color theme="1"/>
        <rFont val="Calibri"/>
        <family val="2"/>
        <scheme val="minor"/>
      </rPr>
      <t xml:space="preserve"> (racines/variantes).</t>
    </r>
  </si>
  <si>
    <r>
      <t xml:space="preserve">Si tu me donnes 10–15 mots-clés typiques de ta table, je te renvoie une proposition </t>
    </r>
    <r>
      <rPr>
        <sz val="10"/>
        <color theme="1"/>
        <rFont val="Arial Unicode MS"/>
      </rPr>
      <t>mot/contient</t>
    </r>
    <r>
      <rPr>
        <sz val="11"/>
        <color theme="1"/>
        <rFont val="Calibri"/>
        <family val="2"/>
        <scheme val="minor"/>
      </rPr>
      <t xml:space="preserve"> optimisée (pour limiter faux positifs et éviter les “ratés”).</t>
    </r>
  </si>
  <si>
    <r>
      <t xml:space="preserve">Voici </t>
    </r>
    <r>
      <rPr>
        <b/>
        <sz val="11"/>
        <color theme="1"/>
        <rFont val="Calibri"/>
        <family val="2"/>
        <scheme val="minor"/>
      </rPr>
      <t>12 textes calibrés</t>
    </r>
    <r>
      <rPr>
        <sz val="11"/>
        <color theme="1"/>
        <rFont val="Calibri"/>
        <family val="2"/>
        <scheme val="minor"/>
      </rPr>
      <t xml:space="preserve"> (courts mais “piégeux”) pour tester </t>
    </r>
    <r>
      <rPr>
        <b/>
        <sz val="11"/>
        <color theme="1"/>
        <rFont val="Calibri"/>
        <family val="2"/>
        <scheme val="minor"/>
      </rPr>
      <t>mot vs contient</t>
    </r>
    <r>
      <rPr>
        <sz val="11"/>
        <color theme="1"/>
        <rFont val="Calibri"/>
        <family val="2"/>
        <scheme val="minor"/>
      </rPr>
      <t xml:space="preserve"> sur : faux positifs, accents, pluriels, hyphens, températures, lots, MAP/sous-vide, cru/cuit, etc.</t>
    </r>
  </si>
  <si>
    <t>Tu peux les coller dans ta cellule texte (ex. T17) un par un.</t>
  </si>
  <si>
    <t>1) Baseline “tout conforme”</t>
  </si>
  <si>
    <t>Pâté en croûte concours 120 portions. Farine de BLÉ (GLUTEN), BEURRE (LAIT), ŒUFS. Mêlée : PORC, VOLAILLE, FOIE GRAS, PISTACHES (FRUITS À COQUE). Traçabilité : fournisseur, DLC, N° LOT. Contrôle T° réception. Séparation CRU/CUIT. Cuisson sonde cœur + enregistrement PMS. Refroidissement rapide. Stockage 0–3°C. Conditionnement sous-vide/MAP. Étiquetage complet (dénomination, allergènes, lot, DLC, conservation).</t>
  </si>
  <si>
    <t>2) Accents supprimés + casse aléatoire (robustesse nettoyage)</t>
  </si>
  <si>
    <t>pate en croute Concours 120. farine ble gluten, beurre lait, oeufs. porC volaille foie gras pistaches fruits a coque. tracabilite: fournisseur dlc no lot. controle temp reception. separation cru/cuit. sonde coeur + enregistrement pms. refroidissement rapide. stockage 0-3c. sous vide / map. etiquetage allergenes lot dlc.</t>
  </si>
  <si>
    <r>
      <t xml:space="preserve">3) Fautes + pluriels + variantes (test </t>
    </r>
    <r>
      <rPr>
        <b/>
        <sz val="10"/>
        <color theme="1"/>
        <rFont val="Arial Unicode MS"/>
      </rPr>
      <t>contient</t>
    </r>
    <r>
      <rPr>
        <b/>
        <sz val="18"/>
        <color theme="1"/>
        <rFont val="Calibri"/>
        <family val="2"/>
        <scheme val="minor"/>
      </rPr>
      <t>)</t>
    </r>
  </si>
  <si>
    <t>Assainissement : nettoyages et desinfections faites. Refroidir vite après cuisson. Stockages à 0–3°C. Tracabilités lots ok. Etiquetages complets. Materiel desinfecté. (Orthographe volontairement approximative.)</t>
  </si>
  <si>
    <t>4) Hyphens / slash / ponctuation (tokenisation)</t>
  </si>
  <si>
    <t>Cuisson: sonde-au-cœur; relevés PMS. Refroidissement-rapide; stockage 0–3°C. Conditionnement: sous-vide/MAP; étiquetage: allergènes/lot/DLC. Flux cru/cuit séparé; cutter-poussoir nettoyé-désinfecté.</t>
  </si>
  <si>
    <t>5) Faux positif “sel” / “selle” (mot vs contient)</t>
  </si>
  <si>
    <r>
      <t xml:space="preserve">Le chef règle la </t>
    </r>
    <r>
      <rPr>
        <b/>
        <sz val="11"/>
        <color theme="1"/>
        <rFont val="Calibri"/>
        <family val="2"/>
        <scheme val="minor"/>
      </rPr>
      <t>selle</t>
    </r>
    <r>
      <rPr>
        <sz val="11"/>
        <color theme="1"/>
        <rFont val="Calibri"/>
        <family val="2"/>
        <scheme val="minor"/>
      </rPr>
      <t xml:space="preserve"> du chariot inox avant le service. Ensuite : dessalage en cours, puis salaison. (On ne parle pas de sel en assaisonnement.)</t>
    </r>
  </si>
  <si>
    <t>6) Faux positif “MAP” / “AMAP” (mot vs contient)</t>
  </si>
  <si>
    <r>
      <t xml:space="preserve">On travaille avec une </t>
    </r>
    <r>
      <rPr>
        <b/>
        <sz val="11"/>
        <color theme="1"/>
        <rFont val="Calibri"/>
        <family val="2"/>
        <scheme val="minor"/>
      </rPr>
      <t>AMAP</t>
    </r>
    <r>
      <rPr>
        <sz val="11"/>
        <color theme="1"/>
        <rFont val="Calibri"/>
        <family val="2"/>
        <scheme val="minor"/>
      </rPr>
      <t xml:space="preserve"> locale. Le conditionnement est en barquettes filmées, pas d’atmosphère modifiée.</t>
    </r>
  </si>
  <si>
    <t>7) Faux positif “lot” dans “pilotage” (mot vs contient)</t>
  </si>
  <si>
    <t>Pilotage de la production : planning OK. Aucune info fournisseur/DLC/numéro. (Le mot “lot” n’est pas écrit isolé.)</t>
  </si>
  <si>
    <t>8) Températures écrites “bizarres” (formats variés)</t>
  </si>
  <si>
    <t>Réception : +4°C mesuré. Stockage entre 0 et 3 ° C. Refroidissement : passer de 63°c à 10°c rapidement. Cuisson cœur 72 c.</t>
  </si>
  <si>
    <t>9) Cru/cuit inversé (risque process)</t>
  </si>
  <si>
    <t>Zone CRU/CUIT non respectée : passage du couteau cru sur produits cuits. Cutter utilisé pour farce puis pour gelée sans désinfection intermédiaire. (Nettoyage seulement en fin de poste.)</t>
  </si>
  <si>
    <t>10) Sous-vide présent, MAP absent (détection fine)</t>
  </si>
  <si>
    <r>
      <t xml:space="preserve">Conditionnement uniquement </t>
    </r>
    <r>
      <rPr>
        <b/>
        <sz val="11"/>
        <color theme="1"/>
        <rFont val="Calibri"/>
        <family val="2"/>
        <scheme val="minor"/>
      </rPr>
      <t>sous vide</t>
    </r>
    <r>
      <rPr>
        <sz val="11"/>
        <color theme="1"/>
        <rFont val="Calibri"/>
        <family val="2"/>
        <scheme val="minor"/>
      </rPr>
      <t>. Pas de MAP. Barquettes non utilisées. Étiquetage OK : dénomination, allergènes, lot, DLC, conservation.</t>
    </r>
  </si>
  <si>
    <t>11) MAP présent, sous-vide absent + libellés alternatifs</t>
  </si>
  <si>
    <r>
      <t xml:space="preserve">Mise en </t>
    </r>
    <r>
      <rPr>
        <b/>
        <sz val="11"/>
        <color theme="1"/>
        <rFont val="Calibri"/>
        <family val="2"/>
        <scheme val="minor"/>
      </rPr>
      <t>atmosphère modifiée</t>
    </r>
    <r>
      <rPr>
        <sz val="11"/>
        <color theme="1"/>
        <rFont val="Calibri"/>
        <family val="2"/>
        <scheme val="minor"/>
      </rPr>
      <t xml:space="preserve"> (gaz) sur barquettes operculées. Pas de sous-vide. Étiquetage partiel : lot manquant sur une série.</t>
    </r>
  </si>
  <si>
    <t>12) Cas “angles morts” (manques + contradictions)</t>
  </si>
  <si>
    <t>Traçabilité : DLC notée mais N° lot absent. T° réception non enregistrée. Sonde cœur faite “de mémoire” (pas de relevé). Refroidissement non chronométré. Stockage 4–6°C. Étiquetage : allergènes non listés. Retours remis au froid. Nettoyage fait mais pas de trace de désinfection.</t>
  </si>
  <si>
    <r>
      <t xml:space="preserve">Comment t’en servir pour valider </t>
    </r>
    <r>
      <rPr>
        <b/>
        <sz val="10"/>
        <color theme="1"/>
        <rFont val="Arial Unicode MS"/>
      </rPr>
      <t>mot</t>
    </r>
    <r>
      <rPr>
        <b/>
        <sz val="13.5"/>
        <color theme="1"/>
        <rFont val="Calibri"/>
        <family val="2"/>
        <scheme val="minor"/>
      </rPr>
      <t xml:space="preserve"> vs </t>
    </r>
    <r>
      <rPr>
        <b/>
        <sz val="10"/>
        <color theme="1"/>
        <rFont val="Arial Unicode MS"/>
      </rPr>
      <t>contient</t>
    </r>
  </si>
  <si>
    <r>
      <t>mot</t>
    </r>
    <r>
      <rPr>
        <sz val="11"/>
        <color theme="1"/>
        <rFont val="Calibri"/>
        <family val="2"/>
        <scheme val="minor"/>
      </rPr>
      <t xml:space="preserve"> doit éviter : </t>
    </r>
    <r>
      <rPr>
        <i/>
        <sz val="11"/>
        <color theme="1"/>
        <rFont val="Calibri"/>
        <family val="2"/>
        <scheme val="minor"/>
      </rPr>
      <t>selle</t>
    </r>
    <r>
      <rPr>
        <sz val="11"/>
        <color theme="1"/>
        <rFont val="Calibri"/>
        <family val="2"/>
        <scheme val="minor"/>
      </rPr>
      <t xml:space="preserve">, </t>
    </r>
    <r>
      <rPr>
        <i/>
        <sz val="11"/>
        <color theme="1"/>
        <rFont val="Calibri"/>
        <family val="2"/>
        <scheme val="minor"/>
      </rPr>
      <t>AMAP</t>
    </r>
    <r>
      <rPr>
        <sz val="11"/>
        <color theme="1"/>
        <rFont val="Calibri"/>
        <family val="2"/>
        <scheme val="minor"/>
      </rPr>
      <t xml:space="preserve">, </t>
    </r>
    <r>
      <rPr>
        <i/>
        <sz val="11"/>
        <color theme="1"/>
        <rFont val="Calibri"/>
        <family val="2"/>
        <scheme val="minor"/>
      </rPr>
      <t>pilotage</t>
    </r>
    <r>
      <rPr>
        <sz val="11"/>
        <color theme="1"/>
        <rFont val="Calibri"/>
        <family val="2"/>
        <scheme val="minor"/>
      </rPr>
      <t xml:space="preserve"> (tests 5–7).</t>
    </r>
  </si>
  <si>
    <r>
      <t>contient</t>
    </r>
    <r>
      <rPr>
        <sz val="11"/>
        <color theme="1"/>
        <rFont val="Calibri"/>
        <family val="2"/>
        <scheme val="minor"/>
      </rPr>
      <t xml:space="preserve"> doit capter : </t>
    </r>
    <r>
      <rPr>
        <i/>
        <sz val="11"/>
        <color theme="1"/>
        <rFont val="Calibri"/>
        <family val="2"/>
        <scheme val="minor"/>
      </rPr>
      <t>désinfecté/désinfection</t>
    </r>
    <r>
      <rPr>
        <sz val="11"/>
        <color theme="1"/>
        <rFont val="Calibri"/>
        <family val="2"/>
        <scheme val="minor"/>
      </rPr>
      <t xml:space="preserve">, </t>
    </r>
    <r>
      <rPr>
        <i/>
        <sz val="11"/>
        <color theme="1"/>
        <rFont val="Calibri"/>
        <family val="2"/>
        <scheme val="minor"/>
      </rPr>
      <t>tracabilités</t>
    </r>
    <r>
      <rPr>
        <sz val="11"/>
        <color theme="1"/>
        <rFont val="Calibri"/>
        <family val="2"/>
        <scheme val="minor"/>
      </rPr>
      <t xml:space="preserve">, </t>
    </r>
    <r>
      <rPr>
        <i/>
        <sz val="11"/>
        <color theme="1"/>
        <rFont val="Calibri"/>
        <family val="2"/>
        <scheme val="minor"/>
      </rPr>
      <t>refroidir</t>
    </r>
    <r>
      <rPr>
        <sz val="11"/>
        <color theme="1"/>
        <rFont val="Calibri"/>
        <family val="2"/>
        <scheme val="minor"/>
      </rPr>
      <t xml:space="preserve"> (test 3), malgré fautes/variantes.</t>
    </r>
  </si>
  <si>
    <r>
      <t xml:space="preserve">Si tu me donnes </t>
    </r>
    <r>
      <rPr>
        <b/>
        <sz val="11"/>
        <color theme="1"/>
        <rFont val="Calibri"/>
        <family val="2"/>
        <scheme val="minor"/>
      </rPr>
      <t>5 mots-clés courts sensibles</t>
    </r>
    <r>
      <rPr>
        <sz val="11"/>
        <color theme="1"/>
        <rFont val="Calibri"/>
        <family val="2"/>
        <scheme val="minor"/>
      </rPr>
      <t xml:space="preserve"> (ex : sel, lot, map, lait, œuf) + </t>
    </r>
    <r>
      <rPr>
        <b/>
        <sz val="11"/>
        <color theme="1"/>
        <rFont val="Calibri"/>
        <family val="2"/>
        <scheme val="minor"/>
      </rPr>
      <t>5 racines</t>
    </r>
    <r>
      <rPr>
        <sz val="11"/>
        <color theme="1"/>
        <rFont val="Calibri"/>
        <family val="2"/>
        <scheme val="minor"/>
      </rPr>
      <t xml:space="preserve"> (ex : désinfect, refroid, trac, stock, sépar), je te dis lesquels mettre en </t>
    </r>
    <r>
      <rPr>
        <b/>
        <sz val="11"/>
        <color theme="1"/>
        <rFont val="Calibri"/>
        <family val="2"/>
        <scheme val="minor"/>
      </rPr>
      <t>mot</t>
    </r>
    <r>
      <rPr>
        <sz val="11"/>
        <color theme="1"/>
        <rFont val="Calibri"/>
        <family val="2"/>
        <scheme val="minor"/>
      </rPr>
      <t xml:space="preserve"> vs </t>
    </r>
    <r>
      <rPr>
        <b/>
        <sz val="11"/>
        <color theme="1"/>
        <rFont val="Calibri"/>
        <family val="2"/>
        <scheme val="minor"/>
      </rPr>
      <t>contient</t>
    </r>
    <r>
      <rPr>
        <sz val="11"/>
        <color theme="1"/>
        <rFont val="Calibri"/>
        <family val="2"/>
        <scheme val="minor"/>
      </rPr>
      <t xml:space="preserve"> pour minimiser les faux positifs tout en gardant une bonne couverture.</t>
    </r>
  </si>
  <si>
    <t>E11:E18 = catégories</t>
  </si>
  <si>
    <t>P11:P16 = points critiques</t>
  </si>
  <si>
    <t>Boudin blanc</t>
  </si>
  <si>
    <t>Saucisse de Strasbourg</t>
  </si>
  <si>
    <t>Jambon blanc cuit supérieur</t>
  </si>
  <si>
    <t>Jambon de dinde</t>
  </si>
  <si>
    <t>Rillettes de volaille</t>
  </si>
  <si>
    <t>Mousse de canard</t>
  </si>
  <si>
    <t>Pâté de campagne</t>
  </si>
  <si>
    <t>Terrine de lapin</t>
  </si>
  <si>
    <t>Rillettes du Mans</t>
  </si>
  <si>
    <t>Terrine de volaille</t>
  </si>
  <si>
    <t>Crème de foie</t>
  </si>
  <si>
    <t>saucisse de toulouse</t>
  </si>
  <si>
    <r>
      <t xml:space="preserve">Si tu me dis </t>
    </r>
    <r>
      <rPr>
        <b/>
        <sz val="14"/>
        <color rgb="FFFF0000"/>
        <rFont val="Calibri"/>
        <family val="2"/>
        <scheme val="minor"/>
      </rPr>
      <t>les modes de détection</t>
    </r>
    <r>
      <rPr>
        <sz val="14"/>
        <color rgb="FFFF0000"/>
        <rFont val="Calibri"/>
        <family val="2"/>
        <scheme val="minor"/>
      </rPr>
      <t xml:space="preserve"> disponibles = </t>
    </r>
    <r>
      <rPr>
        <sz val="14"/>
        <color rgb="FFFF0000"/>
        <rFont val="Arial Unicode MS"/>
      </rPr>
      <t>mot</t>
    </r>
    <r>
      <rPr>
        <sz val="14"/>
        <color rgb="FFFF0000"/>
        <rFont val="Calibri"/>
        <family val="2"/>
        <scheme val="minor"/>
      </rPr>
      <t xml:space="preserve">,  </t>
    </r>
    <r>
      <rPr>
        <sz val="14"/>
        <color rgb="FFFF0000"/>
        <rFont val="Arial Unicode MS"/>
      </rPr>
      <t>contient</t>
    </r>
    <r>
      <rPr>
        <sz val="14"/>
        <color rgb="FFFF0000"/>
        <rFont val="Calibri"/>
        <family val="2"/>
        <scheme val="minor"/>
      </rPr>
      <t xml:space="preserve">,  'je peux te fabriquer </t>
    </r>
    <r>
      <rPr>
        <b/>
        <sz val="14"/>
        <color rgb="FFFF0000"/>
        <rFont val="Calibri"/>
        <family val="2"/>
        <scheme val="minor"/>
      </rPr>
      <t>un jeu de 12 textes</t>
    </r>
    <r>
      <rPr>
        <sz val="14"/>
        <color rgb="FFFF0000"/>
        <rFont val="Calibri"/>
        <family val="2"/>
        <scheme val="minor"/>
      </rPr>
      <t xml:space="preserve"> calibrés pour déclencher </t>
    </r>
    <r>
      <rPr>
        <i/>
        <sz val="14"/>
        <color rgb="FFFF0000"/>
        <rFont val="Calibri"/>
        <family val="2"/>
        <scheme val="minor"/>
      </rPr>
      <t>exactement</t>
    </r>
    <r>
      <rPr>
        <sz val="14"/>
        <color rgb="FFFF0000"/>
        <rFont val="Calibri"/>
        <family val="2"/>
        <scheme val="minor"/>
      </rPr>
      <t xml:space="preserve"> des cas : faux positifs, accents, pluriels, hyphens, températures, lots, MAP/sous-vide, cru/cuit, etc.</t>
    </r>
  </si>
  <si>
    <t>V_mot-clé</t>
  </si>
  <si>
    <t>W_catégorie</t>
  </si>
  <si>
    <t>X_niveau</t>
  </si>
  <si>
    <t>Y_tag</t>
  </si>
  <si>
    <t>Z_mode</t>
  </si>
  <si>
    <t>AA_action</t>
  </si>
  <si>
    <t>boudin noir</t>
  </si>
  <si>
    <t>sang</t>
  </si>
  <si>
    <t>Embossage : éviter échauffement + contamination croisée</t>
  </si>
  <si>
    <t>Cutter : nettoyage-désinfection + maîtrise échauffement</t>
  </si>
  <si>
    <t>Pochage/cuisson : T° cœur cible + enregistrement</t>
  </si>
  <si>
    <t>Refroidissement rapide : limiter temps en zone de danger</t>
  </si>
  <si>
    <t>0-3</t>
  </si>
  <si>
    <t>Stockage réfrigéré : viser 0–3°C (ou consigne PMS)</t>
  </si>
  <si>
    <t>DLC</t>
  </si>
  <si>
    <t>Étiquetage complet : dénomination, allergènes, lot, DLC, conservation</t>
  </si>
  <si>
    <t>🧴</t>
  </si>
  <si>
    <t>Hygiène : nettoyage/désinfection matériel + traçabilité</t>
  </si>
  <si>
    <r>
      <t xml:space="preserve">Voici des </t>
    </r>
    <r>
      <rPr>
        <b/>
        <sz val="11"/>
        <color theme="1"/>
        <rFont val="Calibri"/>
        <family val="2"/>
        <scheme val="minor"/>
      </rPr>
      <t>listes prêtes à coller</t>
    </r>
    <r>
      <rPr>
        <sz val="11"/>
        <color theme="1"/>
        <rFont val="Calibri"/>
        <family val="2"/>
        <scheme val="minor"/>
      </rPr>
      <t xml:space="preserve"> dans la table </t>
    </r>
    <r>
      <rPr>
        <b/>
        <sz val="11"/>
        <color theme="1"/>
        <rFont val="Calibri"/>
        <family val="2"/>
        <scheme val="minor"/>
      </rPr>
      <t>V:AA</t>
    </r>
    <r>
      <rPr>
        <sz val="11"/>
        <color theme="1"/>
        <rFont val="Calibri"/>
        <family val="2"/>
        <scheme val="minor"/>
      </rPr>
      <t xml:space="preserve"> (colonnes : </t>
    </r>
    <r>
      <rPr>
        <b/>
        <sz val="11"/>
        <color theme="1"/>
        <rFont val="Calibri"/>
        <family val="2"/>
        <scheme val="minor"/>
      </rPr>
      <t>mot-clé | catégorie | niveau | tag | mode | action</t>
    </r>
    <r>
      <rPr>
        <sz val="11"/>
        <color theme="1"/>
        <rFont val="Calibri"/>
        <family val="2"/>
        <scheme val="minor"/>
      </rPr>
      <t>).</t>
    </r>
  </si>
  <si>
    <r>
      <t xml:space="preserve">➡️ Colle </t>
    </r>
    <r>
      <rPr>
        <b/>
        <sz val="11"/>
        <color theme="1"/>
        <rFont val="Calibri"/>
        <family val="2"/>
        <scheme val="minor"/>
      </rPr>
      <t>à partir de V15</t>
    </r>
    <r>
      <rPr>
        <sz val="11"/>
        <color theme="1"/>
        <rFont val="Calibri"/>
        <family val="2"/>
        <scheme val="minor"/>
      </rPr>
      <t xml:space="preserve"> (une seule fois). Ensuite </t>
    </r>
    <r>
      <rPr>
        <b/>
        <sz val="11"/>
        <color theme="1"/>
        <rFont val="Calibri"/>
        <family val="2"/>
        <scheme val="minor"/>
      </rPr>
      <t>efface les anciennes lignes en dessous</t>
    </r>
    <r>
      <rPr>
        <sz val="11"/>
        <color theme="1"/>
        <rFont val="Calibri"/>
        <family val="2"/>
        <scheme val="minor"/>
      </rPr>
      <t xml:space="preserve"> (V..AA) pour ne pas mélanger.</t>
    </r>
  </si>
  <si>
    <r>
      <t xml:space="preserve">Catégories utilisées = exactement tes libellés </t>
    </r>
    <r>
      <rPr>
        <b/>
        <sz val="11"/>
        <color theme="1"/>
        <rFont val="Calibri"/>
        <family val="2"/>
        <scheme val="minor"/>
      </rPr>
      <t>E11:E18</t>
    </r>
    <r>
      <rPr>
        <sz val="11"/>
        <color theme="1"/>
        <rFont val="Calibri"/>
        <family val="2"/>
        <scheme val="minor"/>
      </rPr>
      <t xml:space="preserve"> :</t>
    </r>
  </si>
  <si>
    <t>Allergènes &amp; intolérances / Matières premières &amp; origine / Découpe &amp; préparation / Charcuterie &amp; assaisonnement / Cuisson &amp; refroidissement / Conditionnement &amp; étiquetage / Traçabilité &amp; lots / Hygiène &amp; HACCP</t>
  </si>
  <si>
    <t>Boudin noir (coller en V15)</t>
  </si>
  <si>
    <t>Produit ciblé : boudin noir (process + HACCP)</t>
  </si>
  <si>
    <t>MP sensible : sang → traçabilité + maintien au froid + délai maîtrisé</t>
  </si>
  <si>
    <t>oignon</t>
  </si>
  <si>
    <t>Ingrédient : oignons → hygiène + cuisson préalable si prévu</t>
  </si>
  <si>
    <t>Boyaux : rinçage/désinfection alimentaire + stockage correct</t>
  </si>
  <si>
    <t>Cuisson/pochage : atteindre T° cœur cible + enregistrement</t>
  </si>
  <si>
    <t>Sonde au cœur : mesure + traçage (PMS)</t>
  </si>
  <si>
    <t>DLC/Date : saisir et vérifier cohérence avec produit et stockage</t>
  </si>
  <si>
    <t>Traçabilité lot : n° lot + fournisseur sur tous composants</t>
  </si>
  <si>
    <t>Hygiène : désinfection matériel/plan de travail + traçabilité</t>
  </si>
  <si>
    <t>boudin blanc</t>
  </si>
  <si>
    <t>Produit ciblé : boudin blanc</t>
  </si>
  <si>
    <t>Allergène : LAIT → mention obligatoire + prévention contamination</t>
  </si>
  <si>
    <t>Allergène potentiel : crème/laitage → vérifier déclaration</t>
  </si>
  <si>
    <t>Allergène : ŒUF → mention obligatoire + séparation des flux</t>
  </si>
  <si>
    <t>Allergène possible (pain/farine) : vérifier recette &amp; étiquetage</t>
  </si>
  <si>
    <t>MP : volaille → origine + traçabilité</t>
  </si>
  <si>
    <t>MP : porc → origine + traçabilité</t>
  </si>
  <si>
    <t>Émulsion/cutter : éviter échauffement + hygiène stricte</t>
  </si>
  <si>
    <t>Émulsion : texture stable, sel/gras maîtrisés</t>
  </si>
  <si>
    <t>Boyaux : rinçage + stockage au froid</t>
  </si>
  <si>
    <t>Refroidissement rapide puis stockage réfrigéré</t>
  </si>
  <si>
    <t>Traçabilité : n° lot / fournisseur / DLC</t>
  </si>
  <si>
    <t>Étiquetage : allergènes (lait/œuf/gluten) + lot + DLC</t>
  </si>
  <si>
    <t>saucisse de strasbourg</t>
  </si>
  <si>
    <t>Produit ciblé : saucisse de Strasbourg</t>
  </si>
  <si>
    <t>Fumage : maîtrise temps/T° + traçabilité bois/arômes si applicable</t>
  </si>
  <si>
    <t>Étuvage : paramètres (temps/T°) maîtrisés</t>
  </si>
  <si>
    <t>Additif : sel nitrité → dosage conforme + traçabilité</t>
  </si>
  <si>
    <t>Nitrites/E250 : conformité recette + sécurité sanitaire</t>
  </si>
  <si>
    <t>boyau mouton</t>
  </si>
  <si>
    <t>Boyau : calibre mouton → rinçage + stockage</t>
  </si>
  <si>
    <t>Émulsion/cutter : hygiène + éviter échauffement</t>
  </si>
  <si>
    <t>Texture : émulsion stable, pas de déphasage</t>
  </si>
  <si>
    <t>Cuisson : T° cœur cible + enregistrement</t>
  </si>
  <si>
    <t>Sonde : contrôle + traçabilité PMS</t>
  </si>
  <si>
    <t>Refroidissement rapide après cuisson</t>
  </si>
  <si>
    <t>Stockage : 0–3°C (ou consigne PMS)</t>
  </si>
  <si>
    <t>Traçabilité lots sur viandes + additifs + boyaux</t>
  </si>
  <si>
    <t>Étiquetage complet + conditions de conservation</t>
  </si>
  <si>
    <t>Saucisson à l’ail</t>
  </si>
  <si>
    <t>saucisson à l'ail</t>
  </si>
  <si>
    <t>Produit ciblé : saucisson à l'ail (cuit)</t>
  </si>
  <si>
    <t>ail</t>
  </si>
  <si>
    <t>Ingrédient : ail → dosage + allergènes croisés (si préparations)</t>
  </si>
  <si>
    <t>Boyaux : rinçage + stockage</t>
  </si>
  <si>
    <t>Hachage : maîtrise granulométrie + éviter échauffement</t>
  </si>
  <si>
    <t>Cutter : hygiène + éviter échauffement</t>
  </si>
  <si>
    <t>Sel nitrité : dosage conforme + traçabilité</t>
  </si>
  <si>
    <t>Sonde au cœur : contrôle PMS</t>
  </si>
  <si>
    <t>Refroidissement rapide puis stockage</t>
  </si>
  <si>
    <t>tranchage</t>
  </si>
  <si>
    <t>Tranchage : zone propre, risque recontamination</t>
  </si>
  <si>
    <t>Conditionnement sous-vide : intégrité + hygiène</t>
  </si>
  <si>
    <t>Traçabilité : n° lot, fournisseur, DLC</t>
  </si>
  <si>
    <t>Étiquetage : dénomination, allergènes, lot, DLC</t>
  </si>
  <si>
    <t>jambon blanc</t>
  </si>
  <si>
    <t>Produit ciblé : jambon blanc cuit supérieur</t>
  </si>
  <si>
    <t>jambon cuit</t>
  </si>
  <si>
    <t>Produit : jambon cuit (contrôle cuisson/refroidissement)</t>
  </si>
  <si>
    <t>Saumure : formulation + traçabilité ingrédients</t>
  </si>
  <si>
    <t>injection</t>
  </si>
  <si>
    <t>Injection : hygiène aiguilles + prévention contamination</t>
  </si>
  <si>
    <t>barattage</t>
  </si>
  <si>
    <t>Barattage/tumbling : temps/T° maîtrisés (éviter échauffement)</t>
  </si>
  <si>
    <t>Pasteurisation : paramètres maîtrisés si applicable</t>
  </si>
  <si>
    <t>Tranchage : salle propre, risque recontamination</t>
  </si>
  <si>
    <t>Sous-vide : intégrité soudure + hygiène</t>
  </si>
  <si>
    <t>MAP</t>
  </si>
  <si>
    <t>MAP : gaz, étanchéité, DLC maîtrisée</t>
  </si>
  <si>
    <t>Traçabilité : lots sur MP + saumure + emballages</t>
  </si>
  <si>
    <t>Étiquetage complet + conservation</t>
  </si>
  <si>
    <t>jambon de dinde</t>
  </si>
  <si>
    <t>Produit ciblé : jambon de dinde (cuit)</t>
  </si>
  <si>
    <t>MP : dinde → origine + traçabilité</t>
  </si>
  <si>
    <t>Injection : hygiène + maîtrise recontamination</t>
  </si>
  <si>
    <t>Barattage : temps/T° maîtrisés</t>
  </si>
  <si>
    <t>Sel nitrité : dosage + traçabilité</t>
  </si>
  <si>
    <t>Cuisson : T° cœur + enregistrement</t>
  </si>
  <si>
    <t>Refroidissement rapide puis stockage froid</t>
  </si>
  <si>
    <t>Tranchage : hygiène stricte</t>
  </si>
  <si>
    <t>Conditionnement : sous-vide/MAP selon process</t>
  </si>
  <si>
    <t>MAP : étanchéité + DLC</t>
  </si>
  <si>
    <t>Traçabilité : lots sur MP + additifs + emballages</t>
  </si>
  <si>
    <t>Étiquetage complet + allergènes si présents</t>
  </si>
  <si>
    <t>rillettes de volaille</t>
  </si>
  <si>
    <t>Produit ciblé : rillettes de volaille</t>
  </si>
  <si>
    <t>confit</t>
  </si>
  <si>
    <t>Cuisson longue/confit : paramètres maîtrisés</t>
  </si>
  <si>
    <t>effilochage</t>
  </si>
  <si>
    <t>Effilochage : zone propre, limiter recontamination</t>
  </si>
  <si>
    <t>graisse</t>
  </si>
  <si>
    <t>Matière grasse : origine + stockage</t>
  </si>
  <si>
    <t>Cuisson : T° atteinte + traçabilité</t>
  </si>
  <si>
    <t>Refroidissement rapide avant conditionnement</t>
  </si>
  <si>
    <t>mise en pot</t>
  </si>
  <si>
    <t>Mise en pot/barquette : hygiène + intégrité</t>
  </si>
  <si>
    <t>Stérilisation : si applicable (conserves)</t>
  </si>
  <si>
    <t>DLC : cohérente avec procédé (froid/pasteurisé)</t>
  </si>
  <si>
    <t>Traçabilité lots : MP + emballages</t>
  </si>
  <si>
    <t>Étiquetage : dénomination, lot, DLC, conservation</t>
  </si>
  <si>
    <t>Hygiène : plan de désinfection + traçabilité</t>
  </si>
  <si>
    <t>mousse de canard</t>
  </si>
  <si>
    <t>Produit ciblé : mousse de canard</t>
  </si>
  <si>
    <t>MP : canard → origine + traçabilité</t>
  </si>
  <si>
    <t>MP : foie → traçabilité + chaîne du froid</t>
  </si>
  <si>
    <t>Allergène potentiel : crème/lait → vérifier recette</t>
  </si>
  <si>
    <t>Allergène : LAIT si présent → mention obligatoire</t>
  </si>
  <si>
    <t>Allergène : ŒUF si présent → mention obligatoire</t>
  </si>
  <si>
    <t>Mixage/cutter : hygiène + éviter échauffement</t>
  </si>
  <si>
    <t>Cuisson bain-marie : paramètres maîtrisés</t>
  </si>
  <si>
    <t>Cuisson : T° cœur cible + traçabilité</t>
  </si>
  <si>
    <t>Sonde au cœur : contrôle + enregistrement</t>
  </si>
  <si>
    <t>Conditionnement en terrine : intégrité + hygiène</t>
  </si>
  <si>
    <t>Traçabilité : lots sur MP + emballages</t>
  </si>
  <si>
    <t>Étiquetage : allergènes, lot, DLC, conservation</t>
  </si>
  <si>
    <t>pâté de campagne</t>
  </si>
  <si>
    <t>Produit ciblé : pâté de campagne</t>
  </si>
  <si>
    <t>Ingrédient : oignon → hygiène</t>
  </si>
  <si>
    <t>Assaisonnement : ail</t>
  </si>
  <si>
    <t>Sel/assaisonnement : dosage conforme</t>
  </si>
  <si>
    <t>Épices : origine + allergènes croisés si mélanges</t>
  </si>
  <si>
    <t>Préparation : cutter/hachage → hygiène + échauffement</t>
  </si>
  <si>
    <t>Hachage : granulométrie + maîtrise T°</t>
  </si>
  <si>
    <t>Conditionnement terrine : propre + intégrité</t>
  </si>
  <si>
    <t>allergènes</t>
  </si>
  <si>
    <t>Allergènes : déclaration complète si présents</t>
  </si>
  <si>
    <t>Traçabilité : lots MP + emballages</t>
  </si>
  <si>
    <t>Étiquetage complet (dénomination, lot, DLC, conservation)</t>
  </si>
  <si>
    <t>rillettes du mans</t>
  </si>
  <si>
    <t>Produit ciblé : rillettes du Mans</t>
  </si>
  <si>
    <t>Produit : rillettes (cuisson longue + graisse)</t>
  </si>
  <si>
    <t>Effilochage : limiter recontamination</t>
  </si>
  <si>
    <t>Graisse/saindoux : origine + stockage</t>
  </si>
  <si>
    <t>Mise en pot : hygiène + intégrité</t>
  </si>
  <si>
    <t>Pasteurisation : si applicable</t>
  </si>
  <si>
    <t>Stérilisation : si applicable (conserve)</t>
  </si>
  <si>
    <t>DLC : cohérente avec procédé</t>
  </si>
  <si>
    <t>terrine de volaille</t>
  </si>
  <si>
    <t>Produit ciblé : terrine de volaille</t>
  </si>
  <si>
    <t>MP : foie si présent → traçabilité</t>
  </si>
  <si>
    <t>Allergène : LAIT/crème si présent → mention obligatoire</t>
  </si>
  <si>
    <t>Préparation : cutter → hygiène + éviter échauffement</t>
  </si>
  <si>
    <t>Hachage : maîtrise T°</t>
  </si>
  <si>
    <t>Sonde : contrôle + traçabilité</t>
  </si>
  <si>
    <t>Conditionnement terrine : propreté + intégrité</t>
  </si>
  <si>
    <t>Allergènes : déclaration complète</t>
  </si>
  <si>
    <t>crème de foie</t>
  </si>
  <si>
    <t>Produit ciblé : crème de foie</t>
  </si>
  <si>
    <t>Allergène : crème/LAIT → mention obligatoire</t>
  </si>
  <si>
    <t>Allergène : LAIT</t>
  </si>
  <si>
    <t>Allergène : ŒUF si présent</t>
  </si>
  <si>
    <t>Conditionnement en terrine/barquette : hygiène</t>
  </si>
  <si>
    <t>Saucisse de Toulouse</t>
  </si>
  <si>
    <t>Produit ciblé : saucisse de Toulouse (fraîche)</t>
  </si>
  <si>
    <t>Hachage : éviter échauffement + hygiène stricte</t>
  </si>
  <si>
    <t>mélange</t>
  </si>
  <si>
    <t>Mélange : homogénéité + maîtrise T°</t>
  </si>
  <si>
    <t>Embossage : éviter contamination + échauffement</t>
  </si>
  <si>
    <t>Assaisonnement : sel/poivre dosés</t>
  </si>
  <si>
    <t>Assaisonnement : poivre/épices</t>
  </si>
  <si>
    <t>Produit cru : séparation stricte des flux et matériels</t>
  </si>
  <si>
    <t>Stockage froid : 0–3°C (ou consigne)</t>
  </si>
  <si>
    <t>température</t>
  </si>
  <si>
    <t>Contrôle T° réception + stockage</t>
  </si>
  <si>
    <t>DLC : courte, cohérente avec produit frais</t>
  </si>
  <si>
    <t>Traçabilité lots : MP + boyaux</t>
  </si>
  <si>
    <t>Hygiène : nettoyage/désinfection + traçabilité</t>
  </si>
  <si>
    <t>Important (sinon tu vas “douter” du moteur)</t>
  </si>
  <si>
    <r>
      <t xml:space="preserve">Ces listes sont un </t>
    </r>
    <r>
      <rPr>
        <b/>
        <sz val="11"/>
        <color theme="1"/>
        <rFont val="Calibri"/>
        <family val="2"/>
        <scheme val="minor"/>
      </rPr>
      <t>starter pack</t>
    </r>
    <r>
      <rPr>
        <sz val="11"/>
        <color theme="1"/>
        <rFont val="Calibri"/>
        <family val="2"/>
        <scheme val="minor"/>
      </rPr>
      <t xml:space="preserve"> “typique”. Si ta recette est différente (ex : boudin blanc sans lait/œuf, rillettes pasteurisées vs stérilisées), </t>
    </r>
    <r>
      <rPr>
        <b/>
        <sz val="11"/>
        <color theme="1"/>
        <rFont val="Calibri"/>
        <family val="2"/>
        <scheme val="minor"/>
      </rPr>
      <t>supprime/ajuste</t>
    </r>
    <r>
      <rPr>
        <sz val="11"/>
        <color theme="1"/>
        <rFont val="Calibri"/>
        <family val="2"/>
        <scheme val="minor"/>
      </rPr>
      <t xml:space="preserve"> les lignes concernées.</t>
    </r>
  </si>
  <si>
    <r>
      <t>Pour les mots courts ambigus (</t>
    </r>
    <r>
      <rPr>
        <b/>
        <sz val="11"/>
        <color theme="1"/>
        <rFont val="Calibri"/>
        <family val="2"/>
        <scheme val="minor"/>
      </rPr>
      <t>lot, sel, MAP</t>
    </r>
    <r>
      <rPr>
        <sz val="11"/>
        <color theme="1"/>
        <rFont val="Calibri"/>
        <family val="2"/>
        <scheme val="minor"/>
      </rPr>
      <t xml:space="preserve">) j’ai mis </t>
    </r>
    <r>
      <rPr>
        <b/>
        <sz val="11"/>
        <color theme="1"/>
        <rFont val="Calibri"/>
        <family val="2"/>
        <scheme val="minor"/>
      </rPr>
      <t>mode = mot</t>
    </r>
    <r>
      <rPr>
        <sz val="11"/>
        <color theme="1"/>
        <rFont val="Calibri"/>
        <family val="2"/>
        <scheme val="minor"/>
      </rPr>
      <t xml:space="preserve"> (anti faux positifs). Pour les racines/process (</t>
    </r>
    <r>
      <rPr>
        <b/>
        <sz val="11"/>
        <color theme="1"/>
        <rFont val="Calibri"/>
        <family val="2"/>
        <scheme val="minor"/>
      </rPr>
      <t>désinfect, refroidissement, cuisson</t>
    </r>
    <r>
      <rPr>
        <sz val="11"/>
        <color theme="1"/>
        <rFont val="Calibri"/>
        <family val="2"/>
        <scheme val="minor"/>
      </rPr>
      <t xml:space="preserve">) j’ai mis </t>
    </r>
    <r>
      <rPr>
        <b/>
        <sz val="11"/>
        <color theme="1"/>
        <rFont val="Calibri"/>
        <family val="2"/>
        <scheme val="minor"/>
      </rPr>
      <t>contient</t>
    </r>
    <r>
      <rPr>
        <sz val="11"/>
        <color theme="1"/>
        <rFont val="Calibri"/>
        <family val="2"/>
        <scheme val="minor"/>
      </rPr>
      <t>.</t>
    </r>
  </si>
  <si>
    <t>Où coller (dans ton moteur)</t>
  </si>
  <si>
    <r>
      <t xml:space="preserve">Colle ces données </t>
    </r>
    <r>
      <rPr>
        <b/>
        <sz val="11"/>
        <color theme="1"/>
        <rFont val="Calibri"/>
        <family val="2"/>
        <scheme val="minor"/>
      </rPr>
      <t>dans les colonnes V→AA</t>
    </r>
    <r>
      <rPr>
        <sz val="11"/>
        <color theme="1"/>
        <rFont val="Calibri"/>
        <family val="2"/>
        <scheme val="minor"/>
      </rPr>
      <t xml:space="preserve"> à partir de </t>
    </r>
    <r>
      <rPr>
        <b/>
        <sz val="11"/>
        <color theme="1"/>
        <rFont val="Calibri"/>
        <family val="2"/>
        <scheme val="minor"/>
      </rPr>
      <t>V15</t>
    </r>
    <r>
      <rPr>
        <sz val="11"/>
        <color theme="1"/>
        <rFont val="Calibri"/>
        <family val="2"/>
        <scheme val="minor"/>
      </rPr>
      <t xml:space="preserve"> :</t>
    </r>
  </si>
  <si>
    <t>V = mot-clé</t>
  </si>
  <si>
    <t>W = catégorie</t>
  </si>
  <si>
    <t>X = niveau</t>
  </si>
  <si>
    <t>Y = tag</t>
  </si>
  <si>
    <r>
      <t>Z = mode</t>
    </r>
    <r>
      <rPr>
        <sz val="11"/>
        <color theme="1"/>
        <rFont val="Calibri"/>
        <family val="2"/>
        <scheme val="minor"/>
      </rPr>
      <t xml:space="preserve"> (</t>
    </r>
    <r>
      <rPr>
        <sz val="10"/>
        <color theme="1"/>
        <rFont val="Arial Unicode MS"/>
      </rPr>
      <t>mot</t>
    </r>
    <r>
      <rPr>
        <sz val="11"/>
        <color theme="1"/>
        <rFont val="Calibri"/>
        <family val="2"/>
        <scheme val="minor"/>
      </rPr>
      <t xml:space="preserve"> / </t>
    </r>
    <r>
      <rPr>
        <sz val="10"/>
        <color theme="1"/>
        <rFont val="Arial Unicode MS"/>
      </rPr>
      <t>contient</t>
    </r>
    <r>
      <rPr>
        <sz val="11"/>
        <color theme="1"/>
        <rFont val="Calibri"/>
        <family val="2"/>
        <scheme val="minor"/>
      </rPr>
      <t>)</t>
    </r>
  </si>
  <si>
    <t>AA = action</t>
  </si>
  <si>
    <r>
      <t xml:space="preserve">✅ </t>
    </r>
    <r>
      <rPr>
        <b/>
        <sz val="11"/>
        <color theme="1"/>
        <rFont val="Calibri"/>
        <family val="2"/>
        <scheme val="minor"/>
      </rPr>
      <t>Copie-colle le tableau ci-dessous</t>
    </r>
    <r>
      <rPr>
        <sz val="11"/>
        <color theme="1"/>
        <rFont val="Calibri"/>
        <family val="2"/>
        <scheme val="minor"/>
      </rPr>
      <t xml:space="preserve"> (TSV). Ensuite </t>
    </r>
    <r>
      <rPr>
        <b/>
        <sz val="11"/>
        <color theme="1"/>
        <rFont val="Calibri"/>
        <family val="2"/>
        <scheme val="minor"/>
      </rPr>
      <t>supprime les anciennes lignes</t>
    </r>
    <r>
      <rPr>
        <sz val="11"/>
        <color theme="1"/>
        <rFont val="Calibri"/>
        <family val="2"/>
        <scheme val="minor"/>
      </rPr>
      <t xml:space="preserve"> en dessous si tu veux que ce soit “pâté de campagne only”.</t>
    </r>
  </si>
  <si>
    <t>Produit ciblé : pâté de campagne (recette + contrôles concours/PMS)</t>
  </si>
  <si>
    <t>pate de campagne</t>
  </si>
  <si>
    <t>Variante sans accent : pate de campagne</t>
  </si>
  <si>
    <t>MP : porc → origine + traçabilité fournisseur/lot/DLC</t>
  </si>
  <si>
    <t>MP : foie → chaîne du froid + traçabilité + DLC</t>
  </si>
  <si>
    <t>viande</t>
  </si>
  <si>
    <t>MP viande : vérifier origine + conformité réception</t>
  </si>
  <si>
    <t>Ingrédient : oignon → hygiène + préparation maîtrisée</t>
  </si>
  <si>
    <t>🧄</t>
  </si>
  <si>
    <t>Assaisonnement : ail → dosage + hygiène</t>
  </si>
  <si>
    <t>Assaisonnement : sel dosé + conformité recette</t>
  </si>
  <si>
    <t>Assaisonnement : poivre/épices dosés</t>
  </si>
  <si>
    <t>épice</t>
  </si>
  <si>
    <t>Épices : allergènes croisés possibles selon mélange + traçabilité</t>
  </si>
  <si>
    <t>muscade</t>
  </si>
  <si>
    <t>Épice : muscade (si utilisée) → dosage</t>
  </si>
  <si>
    <t>alcool</t>
  </si>
  <si>
    <t>🍷</t>
  </si>
  <si>
    <t>Alcool/marinade : temps de contact maîtrisé + traçabilité</t>
  </si>
  <si>
    <t>Marinade : maîtrise temps/T° + hygiène</t>
  </si>
  <si>
    <t>Cutter : nettoyage/désinfection + éviter échauffement</t>
  </si>
  <si>
    <t>Mélange : homogénéité + maîtrise T° (pas d’échauffement)</t>
  </si>
  <si>
    <t>Conditionnement terrine : contenant propre + intégrité</t>
  </si>
  <si>
    <t>🔥</t>
  </si>
  <si>
    <t>Cuisson au four : paramètres maîtrisés (temps/T°)</t>
  </si>
  <si>
    <t>Cuisson : atteindre T° cœur cible + enregistrement PMS</t>
  </si>
  <si>
    <t>Sonde au cœur : mesure + traçabilité (PMS)</t>
  </si>
  <si>
    <t>Stockage froid : viser 0–3°C (ou consigne PMS)</t>
  </si>
  <si>
    <t>DLC : cohérente avec procédé + conservation</t>
  </si>
  <si>
    <t>Traçabilité : n° lot + fournisseur (MP + emballages)</t>
  </si>
  <si>
    <t>allergène</t>
  </si>
  <si>
    <t>Allergènes : vérifier présence (gluten/lait/œuf…) + déclaration obligatoire</t>
  </si>
  <si>
    <t>Allergène possible : gluten (si pain/farine) → vérifier recette</t>
  </si>
  <si>
    <t>Allergène possible : lait/crème → vérifier recette</t>
  </si>
  <si>
    <t>Allergène possible : œuf → vérifier recette</t>
  </si>
  <si>
    <t>Flux CRU : séparation stricte (matériel, plans, mains)</t>
  </si>
  <si>
    <t>Flux CUIT : éviter recontamination après cuisson</t>
  </si>
  <si>
    <t>Hygiène : nettoyage/désinfection + traçabilité plan de nettoyage</t>
  </si>
  <si>
    <t>Contrôle températures : réception + cuisson + refroidissement + stockage</t>
  </si>
  <si>
    <t>📥</t>
  </si>
  <si>
    <t>Réception : contrôle conformité + T° + enregistrement</t>
  </si>
  <si>
    <r>
      <t xml:space="preserve">OK — </t>
    </r>
    <r>
      <rPr>
        <b/>
        <sz val="14"/>
        <color theme="1"/>
        <rFont val="Calibri"/>
        <family val="2"/>
        <scheme val="minor"/>
      </rPr>
      <t>PÂTÉ DE CAMPAGNE</t>
    </r>
    <r>
      <rPr>
        <sz val="14"/>
        <color theme="1"/>
        <rFont val="Calibri"/>
        <family val="2"/>
        <scheme val="minor"/>
      </rPr>
      <t>.</t>
    </r>
  </si>
  <si>
    <r>
      <t xml:space="preserve">👉 À coller dans ton moteur </t>
    </r>
    <r>
      <rPr>
        <b/>
        <sz val="11"/>
        <color theme="1"/>
        <rFont val="Calibri"/>
        <family val="2"/>
        <scheme val="minor"/>
      </rPr>
      <t>colonnes V→AA</t>
    </r>
    <r>
      <rPr>
        <sz val="11"/>
        <color theme="1"/>
        <rFont val="Calibri"/>
        <family val="2"/>
        <scheme val="minor"/>
      </rPr>
      <t xml:space="preserve"> à partir de </t>
    </r>
    <r>
      <rPr>
        <b/>
        <sz val="11"/>
        <color theme="1"/>
        <rFont val="Calibri"/>
        <family val="2"/>
        <scheme val="minor"/>
      </rPr>
      <t>V15</t>
    </r>
    <r>
      <rPr>
        <sz val="11"/>
        <color theme="1"/>
        <rFont val="Calibri"/>
        <family val="2"/>
        <scheme val="minor"/>
      </rPr>
      <t xml:space="preserve"> (remplace ton dictionnaire actuel si tu veux “foie gras only”).</t>
    </r>
  </si>
  <si>
    <r>
      <t>Rappel colonnes :</t>
    </r>
    <r>
      <rPr>
        <sz val="11"/>
        <color theme="1"/>
        <rFont val="Calibri"/>
        <family val="2"/>
        <scheme val="minor"/>
      </rPr>
      <t xml:space="preserve"> V=mot-clé | W=catégorie | X=niveau | Y=tag | Z=mode | AA=action</t>
    </r>
  </si>
  <si>
    <t>foie gras</t>
  </si>
  <si>
    <t>Produit ciblé : FOIE GRAS (process + exigences concours/PMS)</t>
  </si>
  <si>
    <t>foiegras</t>
  </si>
  <si>
    <t>Variante écriture : foiegras (sans espace)</t>
  </si>
  <si>
    <t>foies gras</t>
  </si>
  <si>
    <t>Variante pluriel : foies gras</t>
  </si>
  <si>
    <t>MP : foie → vérifier qu’il s’agit bien de foie gras + traçabilité</t>
  </si>
  <si>
    <t>🦆</t>
  </si>
  <si>
    <t>Origine : canard → traçabilité + mention si applicable</t>
  </si>
  <si>
    <t>🪿</t>
  </si>
  <si>
    <t>Origine : oie → traçabilité + mention si applicable</t>
  </si>
  <si>
    <t>📌</t>
  </si>
  <si>
    <t>Origine MP : enregistrer fournisseur + pays/élevage si requis</t>
  </si>
  <si>
    <t>dénervage</t>
  </si>
  <si>
    <t>Dénervage : geste propre + limiter temps hors froid</t>
  </si>
  <si>
    <t>deveinage</t>
  </si>
  <si>
    <t>Variante : deveinage (même exigence)</t>
  </si>
  <si>
    <t>Parage : limiter pertes + hygiène + chaîne du froid</t>
  </si>
  <si>
    <t>assaisonnement</t>
  </si>
  <si>
    <t>Assaisonnement : dosage maîtrisé + homogénéité</t>
  </si>
  <si>
    <t>Sel : dosage conforme (recette/concours)</t>
  </si>
  <si>
    <t>Poivre/épices : dosage + traçabilité mélanges</t>
  </si>
  <si>
    <t>Alcool : dosage + traçabilité (Cognac/Armagnac…)</t>
  </si>
  <si>
    <t>cognac</t>
  </si>
  <si>
    <t>Alcool : Cognac → conformité recette + dosage</t>
  </si>
  <si>
    <t>armagnac</t>
  </si>
  <si>
    <t>Alcool : Armagnac → conformité recette + dosage</t>
  </si>
  <si>
    <t>Marinade : temps/T° maîtrisés + hygiène</t>
  </si>
  <si>
    <t>maturation</t>
  </si>
  <si>
    <t>⏳</t>
  </si>
  <si>
    <t>Maturation : temps au froid + traçabilité</t>
  </si>
  <si>
    <t>repos</t>
  </si>
  <si>
    <t>Repos : durée + T° maîtrisées</t>
  </si>
  <si>
    <t>Mise en terrine : contenant propre + intégrité</t>
  </si>
  <si>
    <t>bocal</t>
  </si>
  <si>
    <t>🫙</t>
  </si>
  <si>
    <t>Bocal : propreté + fermeture correcte + traçabilité</t>
  </si>
  <si>
    <t>Sous-vide : soudure/étanchéité + hygiène</t>
  </si>
  <si>
    <t>MAP : étanchéité + gaz + DLC maîtrisée</t>
  </si>
  <si>
    <t>opercule</t>
  </si>
  <si>
    <t>Operculage : intégrité + propreté des bords</t>
  </si>
  <si>
    <t>Étiquetage complet : dénomination, lot, DLC, conservation (+ allergènes si présents)</t>
  </si>
  <si>
    <t>dénomination</t>
  </si>
  <si>
    <t>Dénomination : conformité (foie gras entier/bloc/mi-cuit…)</t>
  </si>
  <si>
    <t>entier</t>
  </si>
  <si>
    <t>Classification : entier (si applicable)</t>
  </si>
  <si>
    <t>bloc</t>
  </si>
  <si>
    <t>Classification : bloc (si applicable)</t>
  </si>
  <si>
    <t>mi-cuit</t>
  </si>
  <si>
    <t>Type produit : mi-cuit → exigences froid/DLC</t>
  </si>
  <si>
    <t>semiconserve</t>
  </si>
  <si>
    <t>Variante : semi-conserve (mi-cuit) → conservation au froid</t>
  </si>
  <si>
    <t>Pasteurisation : paramètres temps/T° + enregistrement</t>
  </si>
  <si>
    <t>Stérilisation : paramètres + traçabilité (si conserve)</t>
  </si>
  <si>
    <t>autoclave</t>
  </si>
  <si>
    <t>Autoclave : cycle maîtrisé + relevés</t>
  </si>
  <si>
    <t>Cuisson bain-marie : maîtrise T° eau + temps</t>
  </si>
  <si>
    <t>Cuisson au four : paramètres temps/T° maîtrisés</t>
  </si>
  <si>
    <t>Sonde : contrôle T° cœur + enregistrement PMS</t>
  </si>
  <si>
    <t>Contrôles T° : réception + process + stockage</t>
  </si>
  <si>
    <t>Cellule : usage + traçage temps/T°</t>
  </si>
  <si>
    <t>Stockage : viser 0–3°C (ou consigne PMS) pour mi-cuit</t>
  </si>
  <si>
    <t>Seuil froid : vérifier maintien ≤ +3°C si exigé</t>
  </si>
  <si>
    <t>conformité</t>
  </si>
  <si>
    <t>Conformité réception : emballage, DLC, T°, aspect</t>
  </si>
  <si>
    <t>DLC : cohérente avec procédé (mi-cuit vs conserve)</t>
  </si>
  <si>
    <t>DDM</t>
  </si>
  <si>
    <t>DDM : si conserve → cohérence + traçabilité</t>
  </si>
  <si>
    <t>Traçabilité lots : MP + additifs + emballages</t>
  </si>
  <si>
    <t>N° lot : présent sur toutes MP et sur étiquetage final</t>
  </si>
  <si>
    <t>Fournisseur : identification + documents associés</t>
  </si>
  <si>
    <t>facture</t>
  </si>
  <si>
    <t>📄</t>
  </si>
  <si>
    <t>Preuve : facture/BL possible pour traçabilité</t>
  </si>
  <si>
    <t>BL : archiver pour traçabilité</t>
  </si>
  <si>
    <t>Allergènes : déclarer si recette contient (lait/œuf/gluten…)</t>
  </si>
  <si>
    <t>Allergène possible : lait/crème (selon recette)</t>
  </si>
  <si>
    <t>Allergène possible : œuf (selon recette)</t>
  </si>
  <si>
    <t>Allergène possible : gluten (selon recette/liaison)</t>
  </si>
  <si>
    <t>Plan de nettoyage : check-list + signature</t>
  </si>
  <si>
    <t>Risque : contamination croisée → séparer zones/ustensiles</t>
  </si>
  <si>
    <t>Flux CRU : maîtrise stricte (mains, plans, ustensiles)</t>
  </si>
  <si>
    <t>Flux CUIT : éviter recontamination post-cuisson</t>
  </si>
  <si>
    <t>PMS</t>
  </si>
  <si>
    <t>📘</t>
  </si>
  <si>
    <t>PMS : enregistrements obligatoires (T°, nettoyage, lots)</t>
  </si>
  <si>
    <t>HACCP</t>
  </si>
  <si>
    <t>HACCP : points critiques + actions correctives</t>
  </si>
  <si>
    <t>OK — FOIE GRAS (version “ultra robuste”).</t>
  </si>
  <si>
    <t>Ce que ton moteur sait faire (générique)</t>
  </si>
  <si>
    <t>Lire un brief / une procédure / un texte libre</t>
  </si>
  <si>
    <r>
      <t>Détecter</t>
    </r>
    <r>
      <rPr>
        <sz val="11"/>
        <color theme="1"/>
        <rFont val="Calibri"/>
        <family val="2"/>
        <scheme val="minor"/>
      </rPr>
      <t xml:space="preserve"> des éléments (mots-clés) avec 2 modes : </t>
    </r>
    <r>
      <rPr>
        <sz val="10"/>
        <color theme="1"/>
        <rFont val="Arial Unicode MS"/>
      </rPr>
      <t>mot</t>
    </r>
    <r>
      <rPr>
        <sz val="11"/>
        <color theme="1"/>
        <rFont val="Calibri"/>
        <family val="2"/>
        <scheme val="minor"/>
      </rPr>
      <t xml:space="preserve"> (mot entier) / </t>
    </r>
    <r>
      <rPr>
        <sz val="10"/>
        <color theme="1"/>
        <rFont val="Arial Unicode MS"/>
      </rPr>
      <t>contient</t>
    </r>
    <r>
      <rPr>
        <sz val="11"/>
        <color theme="1"/>
        <rFont val="Calibri"/>
        <family val="2"/>
        <scheme val="minor"/>
      </rPr>
      <t xml:space="preserve"> (racine)</t>
    </r>
  </si>
  <si>
    <r>
      <t>Regrouper</t>
    </r>
    <r>
      <rPr>
        <sz val="11"/>
        <color theme="1"/>
        <rFont val="Calibri"/>
        <family val="2"/>
        <scheme val="minor"/>
      </rPr>
      <t xml:space="preserve"> par catégories</t>
    </r>
  </si>
  <si>
    <r>
      <t>Sortir</t>
    </r>
    <r>
      <rPr>
        <sz val="11"/>
        <color theme="1"/>
        <rFont val="Calibri"/>
        <family val="2"/>
        <scheme val="minor"/>
      </rPr>
      <t xml:space="preserve"> :</t>
    </r>
  </si>
  <si>
    <r>
      <t xml:space="preserve">un </t>
    </r>
    <r>
      <rPr>
        <b/>
        <sz val="11"/>
        <color theme="1"/>
        <rFont val="Calibri"/>
        <family val="2"/>
        <scheme val="minor"/>
      </rPr>
      <t>journal</t>
    </r>
    <r>
      <rPr>
        <sz val="11"/>
        <color theme="1"/>
        <rFont val="Calibri"/>
        <family val="2"/>
        <scheme val="minor"/>
      </rPr>
      <t xml:space="preserve"> (</t>
    </r>
    <r>
      <rPr>
        <sz val="10"/>
        <color theme="1"/>
        <rFont val="Arial Unicode MS"/>
      </rPr>
      <t>hit</t>
    </r>
    <r>
      <rPr>
        <sz val="11"/>
        <color theme="1"/>
        <rFont val="Calibri"/>
        <family val="2"/>
        <scheme val="minor"/>
      </rPr>
      <t xml:space="preserve">, </t>
    </r>
    <r>
      <rPr>
        <sz val="10"/>
        <color theme="1"/>
        <rFont val="Arial Unicode MS"/>
      </rPr>
      <t>cumul</t>
    </r>
    <r>
      <rPr>
        <sz val="11"/>
        <color theme="1"/>
        <rFont val="Calibri"/>
        <family val="2"/>
        <scheme val="minor"/>
      </rPr>
      <t>)</t>
    </r>
  </si>
  <si>
    <r>
      <t xml:space="preserve">un </t>
    </r>
    <r>
      <rPr>
        <b/>
        <sz val="11"/>
        <color theme="1"/>
        <rFont val="Calibri"/>
        <family val="2"/>
        <scheme val="minor"/>
      </rPr>
      <t>plan d’actions</t>
    </r>
    <r>
      <rPr>
        <sz val="11"/>
        <color theme="1"/>
        <rFont val="Calibri"/>
        <family val="2"/>
        <scheme val="minor"/>
      </rPr>
      <t xml:space="preserve"> (</t>
    </r>
    <r>
      <rPr>
        <sz val="10"/>
        <color theme="1"/>
        <rFont val="Arial Unicode MS"/>
      </rPr>
      <t>action_hit</t>
    </r>
    <r>
      <rPr>
        <sz val="11"/>
        <color theme="1"/>
        <rFont val="Calibri"/>
        <family val="2"/>
        <scheme val="minor"/>
      </rPr>
      <t xml:space="preserve">, </t>
    </r>
    <r>
      <rPr>
        <sz val="10"/>
        <color theme="1"/>
        <rFont val="Arial Unicode MS"/>
      </rPr>
      <t>actions_cumul</t>
    </r>
    <r>
      <rPr>
        <sz val="11"/>
        <color theme="1"/>
        <rFont val="Calibri"/>
        <family val="2"/>
        <scheme val="minor"/>
      </rPr>
      <t>)</t>
    </r>
  </si>
  <si>
    <r>
      <t xml:space="preserve">un </t>
    </r>
    <r>
      <rPr>
        <b/>
        <sz val="11"/>
        <color theme="1"/>
        <rFont val="Calibri"/>
        <family val="2"/>
        <scheme val="minor"/>
      </rPr>
      <t>score</t>
    </r>
    <r>
      <rPr>
        <sz val="11"/>
        <color theme="1"/>
        <rFont val="Calibri"/>
        <family val="2"/>
        <scheme val="minor"/>
      </rPr>
      <t xml:space="preserve"> via pondérations + seuils</t>
    </r>
  </si>
  <si>
    <r>
      <t xml:space="preserve">des </t>
    </r>
    <r>
      <rPr>
        <b/>
        <sz val="11"/>
        <color theme="1"/>
        <rFont val="Calibri"/>
        <family val="2"/>
        <scheme val="minor"/>
      </rPr>
      <t>angles morts</t>
    </r>
    <r>
      <rPr>
        <sz val="11"/>
        <color theme="1"/>
        <rFont val="Calibri"/>
        <family val="2"/>
        <scheme val="minor"/>
      </rPr>
      <t xml:space="preserve"> (manques/incohérences)</t>
    </r>
  </si>
  <si>
    <r>
      <t xml:space="preserve">Donc oui : c’est un </t>
    </r>
    <r>
      <rPr>
        <b/>
        <sz val="11"/>
        <color theme="1"/>
        <rFont val="Calibri"/>
        <family val="2"/>
        <scheme val="minor"/>
      </rPr>
      <t>framework</t>
    </r>
    <r>
      <rPr>
        <sz val="11"/>
        <color theme="1"/>
        <rFont val="Calibri"/>
        <family val="2"/>
        <scheme val="minor"/>
      </rPr>
      <t>.</t>
    </r>
  </si>
  <si>
    <t>Où ça marche très bien (métiers alimentaires)</t>
  </si>
  <si>
    <t>1) Boulangerie / Viennoiserie</t>
  </si>
  <si>
    <t>Détection : fermentations, températures, temps de pointage, hygiène pétrin/diviseuse, allergènes (gluten, lait, œuf, sésame), traçabilité farines.</t>
  </si>
  <si>
    <t>Sorties : “actions” (contrôle T°, autolyse, frasage, refroidissement viennoiseries garnies, étiquetage).</t>
  </si>
  <si>
    <t>2) Pâtisserie</t>
  </si>
  <si>
    <t>Détection : gélatine, œufs crus/pasteurisés, crème, chocolats, fruits à coque, refroidissement, chaîne du froid, DLC, étiquetage.</t>
  </si>
  <si>
    <r>
      <t xml:space="preserve">Très bon pour </t>
    </r>
    <r>
      <rPr>
        <b/>
        <sz val="11"/>
        <color theme="1"/>
        <rFont val="Calibri"/>
        <family val="2"/>
        <scheme val="minor"/>
      </rPr>
      <t>HACCP + allergènes</t>
    </r>
    <r>
      <rPr>
        <sz val="11"/>
        <color theme="1"/>
        <rFont val="Calibri"/>
        <family val="2"/>
        <scheme val="minor"/>
      </rPr>
      <t xml:space="preserve"> et consignes de service.</t>
    </r>
  </si>
  <si>
    <t>3) Cuisine collective / traiteur</t>
  </si>
  <si>
    <t>Détection : liaison froide/chaude, refroidissement, remise en T°, maintien chaud/froid, refroidissement rapide, datage, traçabilité, nettoyage.</t>
  </si>
  <si>
    <t>Applications : audit “PMS express”, préparation concours, check conformité d’un brief.</t>
  </si>
  <si>
    <t>4) Poissonnerie / transformation</t>
  </si>
  <si>
    <t>Détection : parasites (anisakis), chaîne du froid, glace, date débarquement, traçabilité, allergène poisson/crustacés, DLC courte.</t>
  </si>
  <si>
    <r>
      <t xml:space="preserve">Ton mode </t>
    </r>
    <r>
      <rPr>
        <sz val="10"/>
        <color theme="1"/>
        <rFont val="Arial Unicode MS"/>
      </rPr>
      <t>mot</t>
    </r>
    <r>
      <rPr>
        <sz val="11"/>
        <color theme="1"/>
        <rFont val="Calibri"/>
        <family val="2"/>
        <scheme val="minor"/>
      </rPr>
      <t xml:space="preserve"> évite les faux positifs (ex : “glace” vs “glacer”).</t>
    </r>
  </si>
  <si>
    <t>5) Fromagerie / crèmerie</t>
  </si>
  <si>
    <t>Détection : lait cru/pasteurisé, températures, DLC/DDM, contamination croisée, étiquetage, allergène lait.</t>
  </si>
  <si>
    <t>6) Boucherie / charcuterie (évidemment)</t>
  </si>
  <si>
    <t>Détection : additifs, nitrites, haché, refroidissement, traçabilité lots, étiquetage, séparation cru/cuit.</t>
  </si>
  <si>
    <t>Autres applications (hors alimentaire)</t>
  </si>
  <si>
    <t>A) Audit / check-list qualité</t>
  </si>
  <si>
    <t>Ex : contrôle de comptes-rendus, procédures, cahiers des charges</t>
  </si>
  <si>
    <t>Détection : présence des sections obligatoires, risques, actions correctives</t>
  </si>
  <si>
    <t>B) Sécurité / maintenance</t>
  </si>
  <si>
    <t>Ex : rapports d’intervention</t>
  </si>
  <si>
    <t>Détection : EPI, consignation, vérifs, points critiques, anomalies, actions</t>
  </si>
  <si>
    <t>C) RH / formation</t>
  </si>
  <si>
    <t>Ex : évaluation de dossiers candidats / dossiers de stage (mots-clés + actions)</t>
  </si>
  <si>
    <t>Prudence : ça aide à structurer, mais ne doit pas “juger” seul.</t>
  </si>
  <si>
    <t>imites (à connaître, sinon tu vas te faire piéger)</t>
  </si>
  <si>
    <r>
      <t xml:space="preserve">C’est </t>
    </r>
    <r>
      <rPr>
        <b/>
        <sz val="11"/>
        <color theme="1"/>
        <rFont val="Calibri"/>
        <family val="2"/>
        <scheme val="minor"/>
      </rPr>
      <t>du texte</t>
    </r>
    <r>
      <rPr>
        <sz val="11"/>
        <color theme="1"/>
        <rFont val="Calibri"/>
        <family val="2"/>
        <scheme val="minor"/>
      </rPr>
      <t xml:space="preserve"> → il peut rater :</t>
    </r>
  </si>
  <si>
    <t>synonymes non listés</t>
  </si>
  <si>
    <t>formulations trop éloignées</t>
  </si>
  <si>
    <t>contexte (“pas de MAP” contient quand même “MAP”)</t>
  </si>
  <si>
    <r>
      <t xml:space="preserve">Avec seulement </t>
    </r>
    <r>
      <rPr>
        <sz val="10"/>
        <color theme="1"/>
        <rFont val="Arial Unicode MS"/>
      </rPr>
      <t>mot/contient</t>
    </r>
    <r>
      <rPr>
        <sz val="11"/>
        <color theme="1"/>
        <rFont val="Calibri"/>
        <family val="2"/>
        <scheme val="minor"/>
      </rPr>
      <t xml:space="preserve">, tu as peu d’outils pour gérer la </t>
    </r>
    <r>
      <rPr>
        <b/>
        <sz val="11"/>
        <color theme="1"/>
        <rFont val="Calibri"/>
        <family val="2"/>
        <scheme val="minor"/>
      </rPr>
      <t>négation</t>
    </r>
    <r>
      <rPr>
        <sz val="11"/>
        <color theme="1"/>
        <rFont val="Calibri"/>
        <family val="2"/>
        <scheme val="minor"/>
      </rPr>
      <t xml:space="preserve"> (“sans”, “pas de”, “aucun”).</t>
    </r>
  </si>
  <si>
    <r>
      <t xml:space="preserve">➡️ Pour ça, on contourne avec des mots-clés spécifiques : </t>
    </r>
    <r>
      <rPr>
        <sz val="10"/>
        <color theme="1"/>
        <rFont val="Arial Unicode MS"/>
      </rPr>
      <t>sans map</t>
    </r>
    <r>
      <rPr>
        <sz val="11"/>
        <color theme="1"/>
        <rFont val="Calibri"/>
        <family val="2"/>
        <scheme val="minor"/>
      </rPr>
      <t xml:space="preserve">, </t>
    </r>
    <r>
      <rPr>
        <sz val="10"/>
        <color theme="1"/>
        <rFont val="Arial Unicode MS"/>
      </rPr>
      <t>pas de sonde</t>
    </r>
    <r>
      <rPr>
        <sz val="11"/>
        <color theme="1"/>
        <rFont val="Calibri"/>
        <family val="2"/>
        <scheme val="minor"/>
      </rPr>
      <t xml:space="preserve">, </t>
    </r>
    <r>
      <rPr>
        <sz val="10"/>
        <color theme="1"/>
        <rFont val="Arial Unicode MS"/>
      </rPr>
      <t>absence de lot</t>
    </r>
    <r>
      <rPr>
        <sz val="11"/>
        <color theme="1"/>
        <rFont val="Calibri"/>
        <family val="2"/>
        <scheme val="minor"/>
      </rPr>
      <t>, etc.</t>
    </r>
  </si>
  <si>
    <t>La vraie règle pour le réutiliser vite</t>
  </si>
  <si>
    <t>Pour changer de métier / application, tu modifies seulement :</t>
  </si>
  <si>
    <r>
      <t>1. E/I/P/Q/U</t>
    </r>
    <r>
      <rPr>
        <sz val="11"/>
        <color theme="1"/>
        <rFont val="Calibri"/>
        <family val="2"/>
        <scheme val="minor"/>
      </rPr>
      <t xml:space="preserve"> : catégories + pondérations + texte d’aide</t>
    </r>
  </si>
  <si>
    <r>
      <t>2. V→AA</t>
    </r>
    <r>
      <rPr>
        <sz val="11"/>
        <color theme="1"/>
        <rFont val="Calibri"/>
        <family val="2"/>
        <scheme val="minor"/>
      </rPr>
      <t xml:space="preserve"> : dictionnaire (mots-clés, mode, actions)</t>
    </r>
  </si>
  <si>
    <t>Le reste (hit/cumul/scoring) reste identique.</t>
  </si>
  <si>
    <r>
      <t xml:space="preserve">Si tu me donnes </t>
    </r>
    <r>
      <rPr>
        <b/>
        <sz val="11"/>
        <color theme="1"/>
        <rFont val="Calibri"/>
        <family val="2"/>
        <scheme val="minor"/>
      </rPr>
      <t>un métier cible</t>
    </r>
    <r>
      <rPr>
        <sz val="11"/>
        <color theme="1"/>
        <rFont val="Calibri"/>
        <family val="2"/>
        <scheme val="minor"/>
      </rPr>
      <t xml:space="preserve"> (ex : boulangerie, cuisine collective, poissonnerie) + </t>
    </r>
    <r>
      <rPr>
        <b/>
        <sz val="11"/>
        <color theme="1"/>
        <rFont val="Calibri"/>
        <family val="2"/>
        <scheme val="minor"/>
      </rPr>
      <t>l’objectif</t>
    </r>
    <r>
      <rPr>
        <sz val="11"/>
        <color theme="1"/>
        <rFont val="Calibri"/>
        <family val="2"/>
        <scheme val="minor"/>
      </rPr>
      <t xml:space="preserve"> (audit PMS, concours, formation, check conformité), je te propose un </t>
    </r>
    <r>
      <rPr>
        <b/>
        <sz val="11"/>
        <color theme="1"/>
        <rFont val="Calibri"/>
        <family val="2"/>
        <scheme val="minor"/>
      </rPr>
      <t>pack V→AA</t>
    </r>
    <r>
      <rPr>
        <sz val="11"/>
        <color theme="1"/>
        <rFont val="Calibri"/>
        <family val="2"/>
        <scheme val="minor"/>
      </rPr>
      <t xml:space="preserve"> + pondérations Q prêt à coller.</t>
    </r>
  </si>
  <si>
    <t>cuisine collective,objectif (audit PMS,formation, check conformité</t>
  </si>
  <si>
    <r>
      <t xml:space="preserve">OK — </t>
    </r>
    <r>
      <rPr>
        <b/>
        <sz val="11"/>
        <color theme="1"/>
        <rFont val="Calibri"/>
        <family val="2"/>
        <scheme val="minor"/>
      </rPr>
      <t>pack “Cuisine collective”</t>
    </r>
    <r>
      <rPr>
        <sz val="11"/>
        <color theme="1"/>
        <rFont val="Calibri"/>
        <family val="2"/>
        <scheme val="minor"/>
      </rPr>
      <t xml:space="preserve"> (audit PMS + formation + check conformité), </t>
    </r>
    <r>
      <rPr>
        <b/>
        <sz val="11"/>
        <color theme="1"/>
        <rFont val="Calibri"/>
        <family val="2"/>
        <scheme val="minor"/>
      </rPr>
      <t>prêt à coller</t>
    </r>
    <r>
      <rPr>
        <sz val="11"/>
        <color theme="1"/>
        <rFont val="Calibri"/>
        <family val="2"/>
        <scheme val="minor"/>
      </rPr>
      <t>.</t>
    </r>
  </si>
  <si>
    <r>
      <t xml:space="preserve">Je te donne </t>
    </r>
    <r>
      <rPr>
        <b/>
        <sz val="11"/>
        <color theme="1"/>
        <rFont val="Calibri"/>
        <family val="2"/>
        <scheme val="minor"/>
      </rPr>
      <t>3 tableaux TSV</t>
    </r>
    <r>
      <rPr>
        <sz val="11"/>
        <color theme="1"/>
        <rFont val="Calibri"/>
        <family val="2"/>
        <scheme val="minor"/>
      </rPr>
      <t xml:space="preserve"> (collage direct dans Excel).</t>
    </r>
  </si>
  <si>
    <r>
      <t xml:space="preserve">➡️ </t>
    </r>
    <r>
      <rPr>
        <b/>
        <sz val="11"/>
        <color theme="1"/>
        <rFont val="Calibri"/>
        <family val="2"/>
        <scheme val="minor"/>
      </rPr>
      <t>Ne colle que les données (sans l’entête)</t>
    </r>
    <r>
      <rPr>
        <sz val="11"/>
        <color theme="1"/>
        <rFont val="Calibri"/>
        <family val="2"/>
        <scheme val="minor"/>
      </rPr>
      <t xml:space="preserve"> dans ton moteur.</t>
    </r>
  </si>
  <si>
    <t>1) Catégories + “actions pédagogiques” (E11:I18)</t>
  </si>
  <si>
    <t>Où coller</t>
  </si>
  <si>
    <t>I11:I18 = texte d’aide / actions attendues par catégorie</t>
  </si>
  <si>
    <t>I_actions_attendues_(formation+audit)</t>
  </si>
  <si>
    <t>Réception &amp; traçabilité</t>
  </si>
  <si>
    <t>Réception : contrôle T°, DLC/DDM, intégrité emballages, conformité, traçabilité fournisseur/lot + enregistrement.</t>
  </si>
  <si>
    <t>Stockage &amp; DLC/DDM</t>
  </si>
  <si>
    <t>Stockage : températures conformes, séparation, datage, rotation FIFO, DLC maîtrisées, bacs fermés/propres.</t>
  </si>
  <si>
    <t>Préparation &amp; marche en avant</t>
  </si>
  <si>
    <t>Prépa : marche en avant, séparation cru/cuit, plans dédiés, allergènes maîtrisés, lavage mains, prévention contaminations croisées.</t>
  </si>
  <si>
    <t>Cuisson &amp; maintien chaud</t>
  </si>
  <si>
    <t>Cuisson : T° cœur vérifiée, maintien chaud conforme, relevés de T° + actions correctives si dérive.</t>
  </si>
  <si>
    <t>Refroidissement &amp; liaison froide</t>
  </si>
  <si>
    <t>Refroidissement rapide, cellule si besoin, traçage temps/T°, passage en froid, gestion liaison froide.</t>
  </si>
  <si>
    <t>Remise en température &amp; service</t>
  </si>
  <si>
    <t>Remise en T° : procédure respectée, service sécurisé, maintien froid/chaud, gestion des retours.</t>
  </si>
  <si>
    <t>Nettoyage-désinfection &amp; hygiène</t>
  </si>
  <si>
    <t>Hygiène : plan N/D, produits/dilution/temps contact, traçabilité, hygiène du personnel, EPI/tenues.</t>
  </si>
  <si>
    <t>Allergènes &amp; information convives</t>
  </si>
  <si>
    <t>Allergènes : identification 14 allergènes, affichage/fiche, prévention croisée, étiquetage/dénomination/conservation.</t>
  </si>
  <si>
    <t>2) Points critiques + pondérations (P11:U16)</t>
  </si>
  <si>
    <t>Q11:Q16 = poids (total 100)</t>
  </si>
  <si>
    <t>U11:U16 = explication (attendu en audit/formation)</t>
  </si>
  <si>
    <t>P_point_critique</t>
  </si>
  <si>
    <t>Q_poids</t>
  </si>
  <si>
    <t>U_explication_attendue</t>
  </si>
  <si>
    <t>Traçabilité &amp; réception</t>
  </si>
  <si>
    <t>Chaque MP/produit : fournisseur + n° lot + DLC/DDM + T° réception + conformité emballage + gestion NC.</t>
  </si>
  <si>
    <t>Maîtrise températures (froid/chaud)</t>
  </si>
  <si>
    <t>Chaîne du froid/chaud maîtrisée : relevés, seuils PMS, actions correctives, stockage conforme.</t>
  </si>
  <si>
    <t>Cuisson / refroidissement / remise en T°</t>
  </si>
  <si>
    <t>Cuisson à cœur tracée, refroidissement rapide tracé, remise en T° tracée, pas de zone de risque prolongée.</t>
  </si>
  <si>
    <t>Hygiène &amp; plan N/D</t>
  </si>
  <si>
    <t>Plan de nettoyage-désinfection appliqué : produits, dilution, temps contact, rinçage si requis, enregistrements.</t>
  </si>
  <si>
    <t>Allergènes &amp; information</t>
  </si>
  <si>
    <t>Allergènes identifiés, affichés/communiqués, prévention contamination croisée, étiquetage interne cohérent.</t>
  </si>
  <si>
    <t>Enregistrements &amp; gestion non-conformités</t>
  </si>
  <si>
    <t>Feuilles PMS tenues (T°, N/D, réception) + décisions (isolement, rejet, correction) documentées.</t>
  </si>
  <si>
    <t>3) Dictionnaire “Cuisine collective” (V→AA, à coller dès V15)</t>
  </si>
  <si>
    <r>
      <t>W = catégorie</t>
    </r>
    <r>
      <rPr>
        <sz val="11"/>
        <color theme="1"/>
        <rFont val="Calibri"/>
        <family val="2"/>
        <scheme val="minor"/>
      </rPr>
      <t xml:space="preserve"> (doit correspondre exactement à E11:E18 ci-dessus)</t>
    </r>
  </si>
  <si>
    <r>
      <t>X = niveau</t>
    </r>
    <r>
      <rPr>
        <sz val="11"/>
        <color theme="1"/>
        <rFont val="Calibri"/>
        <family val="2"/>
        <scheme val="minor"/>
      </rPr>
      <t xml:space="preserve"> (CRITIQUE / VIGILANCE / INFO)</t>
    </r>
  </si>
  <si>
    <r>
      <t xml:space="preserve">Conseil : pour un audit, garde surtout les lignes </t>
    </r>
    <r>
      <rPr>
        <b/>
        <sz val="11"/>
        <color theme="1"/>
        <rFont val="Calibri"/>
        <family val="2"/>
        <scheme val="minor"/>
      </rPr>
      <t>CRITIQUE</t>
    </r>
    <r>
      <rPr>
        <sz val="11"/>
        <color theme="1"/>
        <rFont val="Calibri"/>
        <family val="2"/>
        <scheme val="minor"/>
      </rPr>
      <t xml:space="preserve"> + </t>
    </r>
    <r>
      <rPr>
        <b/>
        <sz val="11"/>
        <color theme="1"/>
        <rFont val="Calibri"/>
        <family val="2"/>
        <scheme val="minor"/>
      </rPr>
      <t>VIGILANCE</t>
    </r>
    <r>
      <rPr>
        <sz val="11"/>
        <color theme="1"/>
        <rFont val="Calibri"/>
        <family val="2"/>
        <scheme val="minor"/>
      </rPr>
      <t xml:space="preserve">. Les </t>
    </r>
    <r>
      <rPr>
        <b/>
        <sz val="11"/>
        <color theme="1"/>
        <rFont val="Calibri"/>
        <family val="2"/>
        <scheme val="minor"/>
      </rPr>
      <t>INFO</t>
    </r>
    <r>
      <rPr>
        <sz val="11"/>
        <color theme="1"/>
        <rFont val="Calibri"/>
        <family val="2"/>
        <scheme val="minor"/>
      </rPr>
      <t xml:space="preserve"> servent à la formation et à la couverture lexicale.</t>
    </r>
  </si>
  <si>
    <t>PMS : citer procédures + preuves (réception, T°, N/D, traça).</t>
  </si>
  <si>
    <t>HACCP : points critiques + maîtrise + actions correctives.</t>
  </si>
  <si>
    <t>CCP</t>
  </si>
  <si>
    <t>CCP : préciser contrôle + fréquence + seuil + action corrective.</t>
  </si>
  <si>
    <t>enregistrement</t>
  </si>
  <si>
    <t>Preuve écrite : relevés/feuilles PMS complétés et signés.</t>
  </si>
  <si>
    <t>fiche</t>
  </si>
  <si>
    <t>Fiche : présence + complétude + archivage.</t>
  </si>
  <si>
    <t>non-conformité</t>
  </si>
  <si>
    <t>🚫</t>
  </si>
  <si>
    <t>NC : isoler, décider (rejet/correction), tracer.</t>
  </si>
  <si>
    <t>quarantaine</t>
  </si>
  <si>
    <t>Quarantaine : isoler produit non conforme + décision tracée.</t>
  </si>
  <si>
    <t>rejet</t>
  </si>
  <si>
    <t>Rejet : éliminer produit non conforme + enregistrer motif.</t>
  </si>
  <si>
    <t>action corrective</t>
  </si>
  <si>
    <t>✅</t>
  </si>
  <si>
    <t>Action corrective : décrire quoi/qui/quand + preuve.</t>
  </si>
  <si>
    <t>Réception : contrôle T° + DLC/DDM + intégrité + conformité.</t>
  </si>
  <si>
    <t>température réception</t>
  </si>
  <si>
    <t>T° réception : mesurer, noter, agir si dérive.</t>
  </si>
  <si>
    <t>Conformité : emballage, étiquetage, aspect, documents.</t>
  </si>
  <si>
    <t>Traçabilité fournisseur : identifié + archivé.</t>
  </si>
  <si>
    <t>N° lot : présent sur MP + reporté sur production si besoin.</t>
  </si>
  <si>
    <t>N° lot : vérifier présence + cohérence.</t>
  </si>
  <si>
    <t>DLC : datage, rotation, respect strict.</t>
  </si>
  <si>
    <t>DDM : vérifier cohérence + stockage adapté.</t>
  </si>
  <si>
    <t>datage</t>
  </si>
  <si>
    <t>Datage interne : ouverture, fabrication, DLC interne.</t>
  </si>
  <si>
    <t>FIFO</t>
  </si>
  <si>
    <t>🔁</t>
  </si>
  <si>
    <t>FIFO : rotation des stocks appliquée.</t>
  </si>
  <si>
    <t>rotation</t>
  </si>
  <si>
    <t>Rotation : ancien devant, nouveau derrière.</t>
  </si>
  <si>
    <t>stockage</t>
  </si>
  <si>
    <t>Stockage : T° conforme + bacs fermés + séparation.</t>
  </si>
  <si>
    <t>chambre froide</t>
  </si>
  <si>
    <t>Chambre froide : T° suivie + rangement propre.</t>
  </si>
  <si>
    <t xml:space="preserve"> utiliser ce moteur pour d'autres métiers  ou d'autres application</t>
  </si>
  <si>
    <t>Seuil froid : vérifier consigne PMS (souvent ≤ +3/+4).</t>
  </si>
  <si>
    <t>congélation</t>
  </si>
  <si>
    <t>🧊</t>
  </si>
  <si>
    <t>Congélation : datage + procédure + décongélation maîtrisée.</t>
  </si>
  <si>
    <t>décongélation</t>
  </si>
  <si>
    <t>Décongélation : au froid + bac + pas à T° ambiante.</t>
  </si>
  <si>
    <t>reconditionnement</t>
  </si>
  <si>
    <t>Reconditionnement : bacs propres + étiquetage interne.</t>
  </si>
  <si>
    <t>➡️</t>
  </si>
  <si>
    <t>Marche en avant : éviter retours sale→propre.</t>
  </si>
  <si>
    <t>Flux CRU : matériels dédiés + séparation stricte.</t>
  </si>
  <si>
    <t>Flux CUIT : éviter recontamination après cuisson.</t>
  </si>
  <si>
    <t>contamination croisée</t>
  </si>
  <si>
    <t>Prévenir croisée : plans, couteaux, gants, mains, allergènes.</t>
  </si>
  <si>
    <t>planche</t>
  </si>
  <si>
    <t>Plans/planches : dédiés + nettoyage entre usages.</t>
  </si>
  <si>
    <t>couteau</t>
  </si>
  <si>
    <t>Couteaux : dédiés + N/D entre cru/cuit.</t>
  </si>
  <si>
    <t>lavage mains</t>
  </si>
  <si>
    <t>Lavage mains : moments clés + savon + essuie-mains.</t>
  </si>
  <si>
    <t>lave-mains</t>
  </si>
  <si>
    <t>Lave-mains : accessible + équipé (savon/essuie-mains).</t>
  </si>
  <si>
    <t>charlotte</t>
  </si>
  <si>
    <t>👩‍🍳</t>
  </si>
  <si>
    <t>Tenue : charlotte si requis + discipline.</t>
  </si>
  <si>
    <t>bijoux</t>
  </si>
  <si>
    <t>Bijoux : interdiction / risque hygiène.</t>
  </si>
  <si>
    <t>gants</t>
  </si>
  <si>
    <t>🧤</t>
  </si>
  <si>
    <t>Gants : pas une excuse → changer + mains propres.</t>
  </si>
  <si>
    <t>Cuisson : T° à cœur vérifiée + traçabilité.</t>
  </si>
  <si>
    <t>Sonde : mesure T° cœur + enregistrement.</t>
  </si>
  <si>
    <t>♨️</t>
  </si>
  <si>
    <t>Maintien chaud : seuil PMS respecté + relevés.</t>
  </si>
  <si>
    <t>Repère maintien chaud : vérifier valeur selon PMS (souvent 63°C).</t>
  </si>
  <si>
    <t>Remise en T° : procédure + seuil PMS + relevés.</t>
  </si>
  <si>
    <t>Bain-marie : contrôle T° + temps limité.</t>
  </si>
  <si>
    <t>service</t>
  </si>
  <si>
    <t>🍽️</t>
  </si>
  <si>
    <t>Service : maintien froid/chaud + hygiène distribution.</t>
  </si>
  <si>
    <t>retours</t>
  </si>
  <si>
    <t>Retours : règle PMS (souvent non réintégrables) + procédure.</t>
  </si>
  <si>
    <t>self</t>
  </si>
  <si>
    <t>Self : protection, rotation, temps d’exposition maîtrisés.</t>
  </si>
  <si>
    <t>Refroidissement : rapide + tracé temps/T°.</t>
  </si>
  <si>
    <t>Cellule : usage + relevés + charges compatibles.</t>
  </si>
  <si>
    <t>liaison froide</t>
  </si>
  <si>
    <t>Liaison froide : procédure complète (refroidir, stocker, remettre en T°).</t>
  </si>
  <si>
    <t>liaison chaude</t>
  </si>
  <si>
    <t>Liaison chaude : maintien chaud maîtrisé jusqu’au service.</t>
  </si>
  <si>
    <t>temps de refroidissement</t>
  </si>
  <si>
    <t>⏱️</t>
  </si>
  <si>
    <t>Temps : chronométrer + respecter PMS.</t>
  </si>
  <si>
    <t>10°</t>
  </si>
  <si>
    <t>Repère refroidissement : vérifier valeurs selon PMS.</t>
  </si>
  <si>
    <t>3°</t>
  </si>
  <si>
    <t>Repère stockage : vérifier valeurs selon PMS.</t>
  </si>
  <si>
    <t>Nettoyage : plan appliqué + fréquence + traçabilité.</t>
  </si>
  <si>
    <t>Désinfection : produit + dilution + temps contact + traçabilité.</t>
  </si>
  <si>
    <t>dilution</t>
  </si>
  <si>
    <t>Dilution : conforme fiche produit (pas “au pif”).</t>
  </si>
  <si>
    <t>temps de contact</t>
  </si>
  <si>
    <t>Temps de contact : respecté avant rinçage si requis.</t>
  </si>
  <si>
    <t>rinçage</t>
  </si>
  <si>
    <t>🚿</t>
  </si>
  <si>
    <t>Rinçage : selon produit + procédure.</t>
  </si>
  <si>
    <t>📋</t>
  </si>
  <si>
    <t>Plan N/D : zones, fréquences, responsables, preuves.</t>
  </si>
  <si>
    <t>désinsectisation</t>
  </si>
  <si>
    <t>🐜</t>
  </si>
  <si>
    <t>Nuisibles : contrat/preuves + suivi.</t>
  </si>
  <si>
    <t>dératisation</t>
  </si>
  <si>
    <t>🐭</t>
  </si>
  <si>
    <t>Nuisibles : appâts/pièges + plan + traçabilité.</t>
  </si>
  <si>
    <t>Allergènes : identifier + déclarer + prévenir contamination croisée.</t>
  </si>
  <si>
    <t>14 allergènes</t>
  </si>
  <si>
    <t>Référence : 14 allergènes → affichage/fiche à jour.</t>
  </si>
  <si>
    <t>Allergène : gluten → info convives + maîtrise croisée.</t>
  </si>
  <si>
    <t>Allergène : lait → info convives + maîtrise croisée.</t>
  </si>
  <si>
    <t>Allergène : œuf → info convives + maîtrise croisée.</t>
  </si>
  <si>
    <t>Allergène : arachide → info convives + maîtrise croisée.</t>
  </si>
  <si>
    <t>🌱</t>
  </si>
  <si>
    <t>Allergène : sésame → info convives + maîtrise croisée.</t>
  </si>
  <si>
    <t>Allergène : soja → info convives + maîtrise croisée.</t>
  </si>
  <si>
    <t>Allergène : poisson → info convives + maîtrise croisée.</t>
  </si>
  <si>
    <t>Allergène : crustacés → info convives + maîtrise croisée.</t>
  </si>
  <si>
    <t>🦪</t>
  </si>
  <si>
    <t>Allergène : mollusques → info convives + maîtrise croisée.</t>
  </si>
  <si>
    <t>Allergène : céleri → info convives + maîtrise croisée.</t>
  </si>
  <si>
    <t>🌼</t>
  </si>
  <si>
    <t>Allergène : moutarde → info convives + maîtrise croisée.</t>
  </si>
  <si>
    <t>Allergène : sulfites → info convives + maîtrise croisée.</t>
  </si>
  <si>
    <t>🌿</t>
  </si>
  <si>
    <t>Allergène : lupin → info convives + maîtrise croisée.</t>
  </si>
  <si>
    <t>fruit à coque</t>
  </si>
  <si>
    <t>Allergène : fruits à coque → info convives + maîtrise croisée.</t>
  </si>
  <si>
    <t>Variante sans accent : fruits a coque</t>
  </si>
  <si>
    <t>Étiquetage/affichage : cohérent, complet, à jour.</t>
  </si>
  <si>
    <t>menu</t>
  </si>
  <si>
    <t>Menu : cohérence ingrédients ↔ allergènes.</t>
  </si>
  <si>
    <t>Si tu veux vraiment que ça fasse “audit” (plus sévère)</t>
  </si>
  <si>
    <r>
      <t xml:space="preserve">Je peux te fournir une variante où j’ajoute des </t>
    </r>
    <r>
      <rPr>
        <b/>
        <sz val="11"/>
        <color theme="1"/>
        <rFont val="Calibri"/>
        <family val="2"/>
        <scheme val="minor"/>
      </rPr>
      <t>déclencheurs de négation</t>
    </r>
    <r>
      <rPr>
        <sz val="11"/>
        <color theme="1"/>
        <rFont val="Calibri"/>
        <family val="2"/>
        <scheme val="minor"/>
      </rPr>
      <t xml:space="preserve"> (toujours avec </t>
    </r>
    <r>
      <rPr>
        <sz val="10"/>
        <color theme="1"/>
        <rFont val="Arial Unicode MS"/>
      </rPr>
      <t>mot/contient</t>
    </r>
    <r>
      <rPr>
        <sz val="11"/>
        <color theme="1"/>
        <rFont val="Calibri"/>
        <family val="2"/>
        <scheme val="minor"/>
      </rPr>
      <t>) du style :</t>
    </r>
  </si>
  <si>
    <r>
      <t>pas de relevé</t>
    </r>
    <r>
      <rPr>
        <sz val="11"/>
        <color theme="1"/>
        <rFont val="Calibri"/>
        <family val="2"/>
        <scheme val="minor"/>
      </rPr>
      <t xml:space="preserve">, </t>
    </r>
    <r>
      <rPr>
        <sz val="10"/>
        <color theme="1"/>
        <rFont val="Arial Unicode MS"/>
      </rPr>
      <t>non noté</t>
    </r>
    <r>
      <rPr>
        <sz val="11"/>
        <color theme="1"/>
        <rFont val="Calibri"/>
        <family val="2"/>
        <scheme val="minor"/>
      </rPr>
      <t xml:space="preserve">, </t>
    </r>
    <r>
      <rPr>
        <sz val="10"/>
        <color theme="1"/>
        <rFont val="Arial Unicode MS"/>
      </rPr>
      <t>absence de</t>
    </r>
    <r>
      <rPr>
        <sz val="11"/>
        <color theme="1"/>
        <rFont val="Calibri"/>
        <family val="2"/>
        <scheme val="minor"/>
      </rPr>
      <t xml:space="preserve">, </t>
    </r>
    <r>
      <rPr>
        <sz val="10"/>
        <color theme="1"/>
        <rFont val="Arial Unicode MS"/>
      </rPr>
      <t>oubli</t>
    </r>
    <r>
      <rPr>
        <sz val="11"/>
        <color theme="1"/>
        <rFont val="Calibri"/>
        <family val="2"/>
        <scheme val="minor"/>
      </rPr>
      <t xml:space="preserve">, </t>
    </r>
    <r>
      <rPr>
        <sz val="10"/>
        <color theme="1"/>
        <rFont val="Arial Unicode MS"/>
      </rPr>
      <t>non tracé</t>
    </r>
    <r>
      <rPr>
        <sz val="11"/>
        <color theme="1"/>
        <rFont val="Calibri"/>
        <family val="2"/>
        <scheme val="minor"/>
      </rPr>
      <t xml:space="preserve">, </t>
    </r>
    <r>
      <rPr>
        <sz val="10"/>
        <color theme="1"/>
        <rFont val="Arial Unicode MS"/>
      </rPr>
      <t>sans désinfection</t>
    </r>
    <r>
      <rPr>
        <sz val="11"/>
        <color theme="1"/>
        <rFont val="Calibri"/>
        <family val="2"/>
        <scheme val="minor"/>
      </rPr>
      <t>, etc.</t>
    </r>
  </si>
  <si>
    <r>
      <t xml:space="preserve">Ça transforme ton moteur en </t>
    </r>
    <r>
      <rPr>
        <b/>
        <sz val="11"/>
        <color theme="1"/>
        <rFont val="Calibri"/>
        <family val="2"/>
        <scheme val="minor"/>
      </rPr>
      <t>détecteur de non-conformités</t>
    </r>
    <r>
      <rPr>
        <sz val="11"/>
        <color theme="1"/>
        <rFont val="Calibri"/>
        <family val="2"/>
        <scheme val="minor"/>
      </rPr>
      <t xml:space="preserve"> plutôt qu’en simple détecteur de présence.</t>
    </r>
  </si>
  <si>
    <t>Dis-moi juste si tu préfères un mode :</t>
  </si>
  <si>
    <r>
      <t>A) formation</t>
    </r>
    <r>
      <rPr>
        <sz val="11"/>
        <color theme="1"/>
        <rFont val="Calibri"/>
        <family val="2"/>
        <scheme val="minor"/>
      </rPr>
      <t xml:space="preserve"> (positif : “présent = OK”)</t>
    </r>
  </si>
  <si>
    <r>
      <t>B) audit</t>
    </r>
    <r>
      <rPr>
        <sz val="11"/>
        <color theme="1"/>
        <rFont val="Calibri"/>
        <family val="2"/>
        <scheme val="minor"/>
      </rPr>
      <t xml:space="preserve"> (négatif : “absence/oubli = alerte”)</t>
    </r>
  </si>
  <si>
    <t>… ou un mix des deux.</t>
  </si>
  <si>
    <r>
      <t xml:space="preserve">OK — </t>
    </r>
    <r>
      <rPr>
        <b/>
        <sz val="11"/>
        <color theme="1"/>
        <rFont val="Calibri"/>
        <family val="2"/>
        <scheme val="minor"/>
      </rPr>
      <t>mode AUDIT (plus sévère)</t>
    </r>
    <r>
      <rPr>
        <sz val="11"/>
        <color theme="1"/>
        <rFont val="Calibri"/>
        <family val="2"/>
        <scheme val="minor"/>
      </rPr>
      <t xml:space="preserve"> : on ajoute un </t>
    </r>
    <r>
      <rPr>
        <b/>
        <sz val="11"/>
        <color theme="1"/>
        <rFont val="Calibri"/>
        <family val="2"/>
        <scheme val="minor"/>
      </rPr>
      <t>pack “déclencheurs de non-conformité”</t>
    </r>
    <r>
      <rPr>
        <sz val="11"/>
        <color theme="1"/>
        <rFont val="Calibri"/>
        <family val="2"/>
        <scheme val="minor"/>
      </rPr>
      <t xml:space="preserve"> (mots/expressions typiques d’absence, oubli, non tracé, pas fait, etc.) qui vont alimenter tes </t>
    </r>
    <r>
      <rPr>
        <b/>
        <sz val="11"/>
        <color theme="1"/>
        <rFont val="Calibri"/>
        <family val="2"/>
        <scheme val="minor"/>
      </rPr>
      <t>actions_hit / actions_cumul</t>
    </r>
    <r>
      <rPr>
        <sz val="11"/>
        <color theme="1"/>
        <rFont val="Calibri"/>
        <family val="2"/>
        <scheme val="minor"/>
      </rPr>
      <t xml:space="preserve"> avec des messages </t>
    </r>
    <r>
      <rPr>
        <b/>
        <sz val="11"/>
        <color theme="1"/>
        <rFont val="Calibri"/>
        <family val="2"/>
        <scheme val="minor"/>
      </rPr>
      <t>ALERTE / ACTION CORRECTIVE</t>
    </r>
    <r>
      <rPr>
        <sz val="11"/>
        <color theme="1"/>
        <rFont val="Calibri"/>
        <family val="2"/>
        <scheme val="minor"/>
      </rPr>
      <t>.</t>
    </r>
  </si>
  <si>
    <r>
      <t xml:space="preserve">➡️ </t>
    </r>
    <r>
      <rPr>
        <b/>
        <sz val="11"/>
        <color theme="1"/>
        <rFont val="Calibri"/>
        <family val="2"/>
        <scheme val="minor"/>
      </rPr>
      <t>À coller en colonnes V→AA</t>
    </r>
    <r>
      <rPr>
        <sz val="11"/>
        <color theme="1"/>
        <rFont val="Calibri"/>
        <family val="2"/>
        <scheme val="minor"/>
      </rPr>
      <t xml:space="preserve"> (à partir de V15, ou à la suite de ton dictionnaire actuel).</t>
    </r>
  </si>
  <si>
    <r>
      <t xml:space="preserve">⚠️ Mets ces lignes en </t>
    </r>
    <r>
      <rPr>
        <b/>
        <sz val="11"/>
        <color theme="1"/>
        <rFont val="Calibri"/>
        <family val="2"/>
        <scheme val="minor"/>
      </rPr>
      <t>CRITIQUE</t>
    </r>
    <r>
      <rPr>
        <sz val="11"/>
        <color theme="1"/>
        <rFont val="Calibri"/>
        <family val="2"/>
        <scheme val="minor"/>
      </rPr>
      <t xml:space="preserve"> pour que le scoring “pèse”.</t>
    </r>
  </si>
  <si>
    <r>
      <t xml:space="preserve">Colonnes : </t>
    </r>
    <r>
      <rPr>
        <b/>
        <sz val="11"/>
        <color theme="1"/>
        <rFont val="Calibri"/>
        <family val="2"/>
        <scheme val="minor"/>
      </rPr>
      <t>V=mot-clé | W=catégorie | X=niveau | Y=tag | Z=mode | AA=action</t>
    </r>
  </si>
  <si>
    <r>
      <t xml:space="preserve">Le moteur est un </t>
    </r>
    <r>
      <rPr>
        <b/>
        <sz val="12"/>
        <color theme="1"/>
        <rFont val="Calibri"/>
        <family val="2"/>
        <scheme val="minor"/>
      </rPr>
      <t>classificateur + contrôleur de conformité</t>
    </r>
    <r>
      <rPr>
        <sz val="12"/>
        <color theme="1"/>
        <rFont val="Calibri"/>
        <family val="2"/>
        <scheme val="minor"/>
      </rPr>
      <t xml:space="preserve"> basé texte, donc tu peux l’utiliser pour :</t>
    </r>
  </si>
  <si>
    <r>
      <t xml:space="preserve">Oui — ton moteur est </t>
    </r>
    <r>
      <rPr>
        <b/>
        <sz val="12"/>
        <color theme="1"/>
        <rFont val="Calibri"/>
        <family val="2"/>
        <scheme val="minor"/>
      </rPr>
      <t>réutilisable</t>
    </r>
    <r>
      <rPr>
        <sz val="12"/>
        <color theme="1"/>
        <rFont val="Calibri"/>
        <family val="2"/>
        <scheme val="minor"/>
      </rPr>
      <t xml:space="preserve"> bien au-delà du pâté en croûte </t>
    </r>
    <r>
      <rPr>
        <b/>
        <sz val="12"/>
        <color theme="1"/>
        <rFont val="Calibri"/>
        <family val="2"/>
        <scheme val="minor"/>
      </rPr>
      <t>à condition de le voir comme un “moteur de détection + scoring + plan d’actions”</t>
    </r>
    <r>
      <rPr>
        <sz val="12"/>
        <color theme="1"/>
        <rFont val="Calibri"/>
        <family val="2"/>
        <scheme val="minor"/>
      </rPr>
      <t xml:space="preserve"> basé sur un dictionnaire (V→AA) et des rubriques/pondérations (E/I/P/Q/U).</t>
    </r>
  </si>
  <si>
    <r>
      <t>Détecter</t>
    </r>
    <r>
      <rPr>
        <sz val="14"/>
        <color rgb="FF0033CC"/>
        <rFont val="Calibri"/>
        <family val="2"/>
        <scheme val="minor"/>
      </rPr>
      <t xml:space="preserve"> des éléments (mots-clés) avec 2 modes : </t>
    </r>
    <r>
      <rPr>
        <sz val="14"/>
        <color rgb="FF0033CC"/>
        <rFont val="Arial Unicode MS"/>
      </rPr>
      <t>mot</t>
    </r>
    <r>
      <rPr>
        <sz val="14"/>
        <color rgb="FF0033CC"/>
        <rFont val="Calibri"/>
        <family val="2"/>
        <scheme val="minor"/>
      </rPr>
      <t xml:space="preserve"> (mot entier) / </t>
    </r>
    <r>
      <rPr>
        <sz val="14"/>
        <color rgb="FF0033CC"/>
        <rFont val="Arial Unicode MS"/>
      </rPr>
      <t>contient</t>
    </r>
    <r>
      <rPr>
        <sz val="14"/>
        <color rgb="FF0033CC"/>
        <rFont val="Calibri"/>
        <family val="2"/>
        <scheme val="minor"/>
      </rPr>
      <t xml:space="preserve"> (racine)</t>
    </r>
  </si>
  <si>
    <r>
      <t>Regrouper</t>
    </r>
    <r>
      <rPr>
        <sz val="14"/>
        <color rgb="FF0033CC"/>
        <rFont val="Calibri"/>
        <family val="2"/>
        <scheme val="minor"/>
      </rPr>
      <t xml:space="preserve"> par catégories</t>
    </r>
  </si>
  <si>
    <r>
      <t>Sortir</t>
    </r>
    <r>
      <rPr>
        <sz val="14"/>
        <color rgb="FF0033CC"/>
        <rFont val="Calibri"/>
        <family val="2"/>
        <scheme val="minor"/>
      </rPr>
      <t xml:space="preserve"> :</t>
    </r>
  </si>
  <si>
    <r>
      <t xml:space="preserve">un </t>
    </r>
    <r>
      <rPr>
        <b/>
        <sz val="14"/>
        <color rgb="FF0033CC"/>
        <rFont val="Calibri"/>
        <family val="2"/>
        <scheme val="minor"/>
      </rPr>
      <t>journal</t>
    </r>
    <r>
      <rPr>
        <sz val="14"/>
        <color rgb="FF0033CC"/>
        <rFont val="Calibri"/>
        <family val="2"/>
        <scheme val="minor"/>
      </rPr>
      <t xml:space="preserve"> (</t>
    </r>
    <r>
      <rPr>
        <sz val="14"/>
        <color rgb="FF0033CC"/>
        <rFont val="Arial Unicode MS"/>
      </rPr>
      <t>hit</t>
    </r>
    <r>
      <rPr>
        <sz val="14"/>
        <color rgb="FF0033CC"/>
        <rFont val="Calibri"/>
        <family val="2"/>
        <scheme val="minor"/>
      </rPr>
      <t xml:space="preserve">, </t>
    </r>
    <r>
      <rPr>
        <sz val="14"/>
        <color rgb="FF0033CC"/>
        <rFont val="Arial Unicode MS"/>
      </rPr>
      <t>cumul</t>
    </r>
    <r>
      <rPr>
        <sz val="14"/>
        <color rgb="FF0033CC"/>
        <rFont val="Calibri"/>
        <family val="2"/>
        <scheme val="minor"/>
      </rPr>
      <t>)</t>
    </r>
  </si>
  <si>
    <r>
      <t xml:space="preserve">un </t>
    </r>
    <r>
      <rPr>
        <b/>
        <sz val="14"/>
        <color rgb="FF0033CC"/>
        <rFont val="Calibri"/>
        <family val="2"/>
        <scheme val="minor"/>
      </rPr>
      <t>plan d’actions</t>
    </r>
    <r>
      <rPr>
        <sz val="14"/>
        <color rgb="FF0033CC"/>
        <rFont val="Calibri"/>
        <family val="2"/>
        <scheme val="minor"/>
      </rPr>
      <t xml:space="preserve"> (</t>
    </r>
    <r>
      <rPr>
        <sz val="14"/>
        <color rgb="FF0033CC"/>
        <rFont val="Arial Unicode MS"/>
      </rPr>
      <t>action_hit</t>
    </r>
    <r>
      <rPr>
        <sz val="14"/>
        <color rgb="FF0033CC"/>
        <rFont val="Calibri"/>
        <family val="2"/>
        <scheme val="minor"/>
      </rPr>
      <t xml:space="preserve">, </t>
    </r>
    <r>
      <rPr>
        <sz val="14"/>
        <color rgb="FF0033CC"/>
        <rFont val="Arial Unicode MS"/>
      </rPr>
      <t>actions_cumul</t>
    </r>
    <r>
      <rPr>
        <sz val="14"/>
        <color rgb="FF0033CC"/>
        <rFont val="Calibri"/>
        <family val="2"/>
        <scheme val="minor"/>
      </rPr>
      <t>)</t>
    </r>
  </si>
  <si>
    <r>
      <t xml:space="preserve">un </t>
    </r>
    <r>
      <rPr>
        <b/>
        <sz val="14"/>
        <color rgb="FF0033CC"/>
        <rFont val="Calibri"/>
        <family val="2"/>
        <scheme val="minor"/>
      </rPr>
      <t>score</t>
    </r>
    <r>
      <rPr>
        <sz val="14"/>
        <color rgb="FF0033CC"/>
        <rFont val="Calibri"/>
        <family val="2"/>
        <scheme val="minor"/>
      </rPr>
      <t xml:space="preserve"> via pondérations + seuils</t>
    </r>
  </si>
  <si>
    <r>
      <t xml:space="preserve">des </t>
    </r>
    <r>
      <rPr>
        <b/>
        <sz val="14"/>
        <color rgb="FF0033CC"/>
        <rFont val="Calibri"/>
        <family val="2"/>
        <scheme val="minor"/>
      </rPr>
      <t>angles morts</t>
    </r>
    <r>
      <rPr>
        <sz val="14"/>
        <color rgb="FF0033CC"/>
        <rFont val="Calibri"/>
        <family val="2"/>
        <scheme val="minor"/>
      </rPr>
      <t xml:space="preserve"> (manques/incohérences)</t>
    </r>
  </si>
  <si>
    <r>
      <t xml:space="preserve">Donc oui : c’est un </t>
    </r>
    <r>
      <rPr>
        <b/>
        <sz val="14"/>
        <color rgb="FF0033CC"/>
        <rFont val="Calibri"/>
        <family val="2"/>
        <scheme val="minor"/>
      </rPr>
      <t>framework</t>
    </r>
    <r>
      <rPr>
        <sz val="14"/>
        <color rgb="FF0033CC"/>
        <rFont val="Calibri"/>
        <family val="2"/>
        <scheme val="minor"/>
      </rPr>
      <t>.</t>
    </r>
  </si>
  <si>
    <t>▼</t>
  </si>
  <si>
    <t>PACK AUDIT — déclencheurs “absence / oubli / non conforme”</t>
  </si>
  <si>
    <t>pas de</t>
  </si>
  <si>
    <t>🚨</t>
  </si>
  <si>
    <t>ALERTE : formulation “pas de …” → vérifier et exiger preuve / enregistrement.</t>
  </si>
  <si>
    <t>absence de</t>
  </si>
  <si>
    <t>ALERTE : “absence de …” → non-conformité potentielle, demander action corrective.</t>
  </si>
  <si>
    <t>non noté</t>
  </si>
  <si>
    <t>ALERTE : élément “non noté” → exiger traçabilité (qui/quand/quoi).</t>
  </si>
  <si>
    <t>non notée</t>
  </si>
  <si>
    <t>ALERTE : élément “non notée” → exiger enregistrement.</t>
  </si>
  <si>
    <t>non enregistré</t>
  </si>
  <si>
    <t>ALERTE : “non enregistré” → absence de preuve PMS.</t>
  </si>
  <si>
    <t>non enregistrée</t>
  </si>
  <si>
    <t>ALERTE : “non enregistrée” → absence de preuve PMS.</t>
  </si>
  <si>
    <t>non tracé</t>
  </si>
  <si>
    <t>ALERTE : “non tracé” → traçabilité manquante, corriger et tracer.</t>
  </si>
  <si>
    <t>non tracée</t>
  </si>
  <si>
    <t>ALERTE : “non tracée” → traçabilité manquante, corriger et tracer.</t>
  </si>
  <si>
    <t>sans relevé</t>
  </si>
  <si>
    <t>ALERTE : pas de relevé → non conformité (T°, refroidissement, etc.).</t>
  </si>
  <si>
    <t>sans preuve</t>
  </si>
  <si>
    <t>ALERTE : pas de preuve → demander documents/feuilles PMS.</t>
  </si>
  <si>
    <t>oubli</t>
  </si>
  <si>
    <t>ALERTE : “oubli” → analyser cause + action corrective + prévention.</t>
  </si>
  <si>
    <t>incomplet</t>
  </si>
  <si>
    <t>⚠️</t>
  </si>
  <si>
    <t>ALERTE : enregistrement incomplet → compléter + fiabiliser.</t>
  </si>
  <si>
    <t>incomplète</t>
  </si>
  <si>
    <t>manquant</t>
  </si>
  <si>
    <t>ALERTE : élément manquant → corriger + tracer.</t>
  </si>
  <si>
    <t>manquante</t>
  </si>
  <si>
    <t>non conforme</t>
  </si>
  <si>
    <t>ALERTE : “non conforme” → isoler, décider, tracer l’action corrective.</t>
  </si>
  <si>
    <t>hors tolérance</t>
  </si>
  <si>
    <t>ALERTE : hors tolérance → action corrective immédiate + traçage.</t>
  </si>
  <si>
    <t>hors norme</t>
  </si>
  <si>
    <t>ALERTE : hors norme → décision + preuve.</t>
  </si>
  <si>
    <t>à vérifier</t>
  </si>
  <si>
    <t>🔎</t>
  </si>
  <si>
    <t>À vérifier : demander preuve, sinon considérer manquant.</t>
  </si>
  <si>
    <t>non respecté</t>
  </si>
  <si>
    <t>ALERTE : procédure non respectée → action corrective + prévention.</t>
  </si>
  <si>
    <t>non respectée</t>
  </si>
  <si>
    <t>impossible</t>
  </si>
  <si>
    <t>Signal : “impossible …” → risque de contournement, vérifier maîtrise.</t>
  </si>
  <si>
    <t>T° ambiante</t>
  </si>
  <si>
    <t>ALERTE : T° ambiante → risque majeur (décongélation/attente), exiger correction + traçage.</t>
  </si>
  <si>
    <t>à température ambiante</t>
  </si>
  <si>
    <t>ALERTE : attente à T° ambiante → non conformité potentielle.</t>
  </si>
  <si>
    <t>laissé dehors</t>
  </si>
  <si>
    <t>ALERTE : produit laissé hors froid → analyser durée + décision (rejet) + trace.</t>
  </si>
  <si>
    <t>attente</t>
  </si>
  <si>
    <t>Signal : attente → vérifier durée + maîtrise T°.</t>
  </si>
  <si>
    <t>stockage 4-6</t>
  </si>
  <si>
    <t>ALERTE : stockage 4–6°C mentionné → vérifier consigne PMS + corriger.</t>
  </si>
  <si>
    <t>4–6°C</t>
  </si>
  <si>
    <t>ALERTE : 4–6°C → vérifier conformité et actions.</t>
  </si>
  <si>
    <t>frigo en panne</t>
  </si>
  <si>
    <t>ALERTE : panne froid → plan d’urgence + décision + traçabilité.</t>
  </si>
  <si>
    <t>cru/cuit mélangé</t>
  </si>
  <si>
    <t>ALERTE : mélange cru/cuit → contamination croisée, corriger flux + former.</t>
  </si>
  <si>
    <t>ALERTE : contamination croisée évoquée → action immédiate + prévention.</t>
  </si>
  <si>
    <t>sans lavage mains</t>
  </si>
  <si>
    <t>ALERTE : absence lavage mains → risque majeur, corriger + sensibiliser.</t>
  </si>
  <si>
    <t>pas de désinfection</t>
  </si>
  <si>
    <t>ALERTE : pas de désinfection → N/D non conforme, corriger + tracer.</t>
  </si>
  <si>
    <t>désinfection sans trace</t>
  </si>
  <si>
    <t>ALERTE : désinfection non tracée → exiger enregistrement.</t>
  </si>
  <si>
    <t>sans nettoyage</t>
  </si>
  <si>
    <t>ALERTE : absence nettoyage → non conformité, corriger + tracer.</t>
  </si>
  <si>
    <t>produit non étiqueté</t>
  </si>
  <si>
    <t>ALERTE : produit non étiqueté → retrait/isolement + re-étiquetage + procédure.</t>
  </si>
  <si>
    <t>étiquette incomplète</t>
  </si>
  <si>
    <t>ALERTE : étiquette incomplète → corriger + contrôler 100%.</t>
  </si>
  <si>
    <t>allergènes non listés</t>
  </si>
  <si>
    <t>ALERTE : allergènes absents → risque convives, corriger affichage/fiche.</t>
  </si>
  <si>
    <t>lot manquant</t>
  </si>
  <si>
    <t>ALERTE : lot manquant → traçabilité rompue, isoler + reconstituer.</t>
  </si>
  <si>
    <t>DLC manquante</t>
  </si>
  <si>
    <t>ALERTE : DLC manquante → datage obligatoire, retrait si doute.</t>
  </si>
  <si>
    <t>sonde non</t>
  </si>
  <si>
    <t>ALERTE : sonde non réalisée → cuisson non prouvée, corriger + tracer.</t>
  </si>
  <si>
    <t>pas de sonde</t>
  </si>
  <si>
    <t>ALERTE : pas de sonde cœur → non conformité, exiger mesure + enregistrement.</t>
  </si>
  <si>
    <t>refroidissement lent</t>
  </si>
  <si>
    <t>ALERTE : refroidissement lent → risque majeur, cellule + traçage + action corrective.</t>
  </si>
  <si>
    <t>non chronométré</t>
  </si>
  <si>
    <t>ALERTE : temps non chronométré → absence de maîtrise, corriger.</t>
  </si>
  <si>
    <t>retours réintégrés</t>
  </si>
  <si>
    <t>ALERTE : retours réintégrés → règle PMS à rappeler, procédure + traçage.</t>
  </si>
  <si>
    <t>réintégrés</t>
  </si>
  <si>
    <t>ALERTE : réintégration (retours) → vérifier conformité PMS.</t>
  </si>
  <si>
    <t>Comment “rendre le moteur sévère” sans toucher aux formules</t>
  </si>
  <si>
    <r>
      <t>1. Ajoute ces lignes</t>
    </r>
    <r>
      <rPr>
        <sz val="11"/>
        <color theme="1"/>
        <rFont val="Calibri"/>
        <family val="2"/>
        <scheme val="minor"/>
      </rPr>
      <t xml:space="preserve"> (elles génèrent des alertes dès qu’un texte évoque un manquement).</t>
    </r>
  </si>
  <si>
    <r>
      <t xml:space="preserve">2. Mets les </t>
    </r>
    <r>
      <rPr>
        <b/>
        <sz val="11"/>
        <color theme="1"/>
        <rFont val="Calibri"/>
        <family val="2"/>
        <scheme val="minor"/>
      </rPr>
      <t>poids Q</t>
    </r>
    <r>
      <rPr>
        <sz val="11"/>
        <color theme="1"/>
        <rFont val="Calibri"/>
        <family val="2"/>
        <scheme val="minor"/>
      </rPr>
      <t xml:space="preserve"> en faveur des thèmes “preuves/T°/refroidissement” (déjà fait dans le pack cuisine collective).</t>
    </r>
  </si>
  <si>
    <r>
      <t xml:space="preserve">3. Dans les briefs de test, utilise des formulations </t>
    </r>
    <r>
      <rPr>
        <b/>
        <sz val="11"/>
        <color theme="1"/>
        <rFont val="Calibri"/>
        <family val="2"/>
        <scheme val="minor"/>
      </rPr>
      <t>négatives</t>
    </r>
    <r>
      <rPr>
        <sz val="11"/>
        <color theme="1"/>
        <rFont val="Calibri"/>
        <family val="2"/>
        <scheme val="minor"/>
      </rPr>
      <t xml:space="preserve"> (“pas de…”, “non noté…”, “absence de…”). Ton moteur doit exploser le compteur.</t>
    </r>
  </si>
  <si>
    <t>Limite (importante)</t>
  </si>
  <si>
    <r>
      <t xml:space="preserve">Avec seulement </t>
    </r>
    <r>
      <rPr>
        <sz val="10"/>
        <color theme="1"/>
        <rFont val="Arial Unicode MS"/>
      </rPr>
      <t>mot/contient</t>
    </r>
    <r>
      <rPr>
        <sz val="11"/>
        <color theme="1"/>
        <rFont val="Calibri"/>
        <family val="2"/>
        <scheme val="minor"/>
      </rPr>
      <t>, tu ne fais pas de “compréhension” de phrase :</t>
    </r>
  </si>
  <si>
    <r>
      <t xml:space="preserve">Le mot </t>
    </r>
    <r>
      <rPr>
        <b/>
        <sz val="11"/>
        <color theme="1"/>
        <rFont val="Calibri"/>
        <family val="2"/>
        <scheme val="minor"/>
      </rPr>
      <t>“pas de”</t>
    </r>
    <r>
      <rPr>
        <sz val="11"/>
        <color theme="1"/>
        <rFont val="Calibri"/>
        <family val="2"/>
        <scheme val="minor"/>
      </rPr>
      <t xml:space="preserve"> déclenche une alerte même si c’est écrit “pas de problème”.</t>
    </r>
  </si>
  <si>
    <r>
      <t xml:space="preserve">➡️ Solution simple : ajoute aussi un correctif positif </t>
    </r>
    <r>
      <rPr>
        <b/>
        <sz val="11"/>
        <color theme="1"/>
        <rFont val="Calibri"/>
        <family val="2"/>
        <scheme val="minor"/>
      </rPr>
      <t>“pas de problème”</t>
    </r>
    <r>
      <rPr>
        <sz val="11"/>
        <color theme="1"/>
        <rFont val="Calibri"/>
        <family val="2"/>
        <scheme val="minor"/>
      </rPr>
      <t xml:space="preserve"> en INFO (mais tu ne m’as pas donné de colonne “exclusion”).</t>
    </r>
  </si>
  <si>
    <r>
      <t xml:space="preserve">Donc, en audit, </t>
    </r>
    <r>
      <rPr>
        <b/>
        <sz val="11"/>
        <color theme="1"/>
        <rFont val="Calibri"/>
        <family val="2"/>
        <scheme val="minor"/>
      </rPr>
      <t>assume</t>
    </r>
    <r>
      <rPr>
        <sz val="11"/>
        <color theme="1"/>
        <rFont val="Calibri"/>
        <family val="2"/>
        <scheme val="minor"/>
      </rPr>
      <t xml:space="preserve"> : faux positifs possibles, mais </t>
    </r>
    <r>
      <rPr>
        <b/>
        <sz val="11"/>
        <color theme="1"/>
        <rFont val="Calibri"/>
        <family val="2"/>
        <scheme val="minor"/>
      </rPr>
      <t>zéro angle mort</t>
    </r>
    <r>
      <rPr>
        <sz val="11"/>
        <color theme="1"/>
        <rFont val="Calibri"/>
        <family val="2"/>
        <scheme val="minor"/>
      </rPr>
      <t>.</t>
    </r>
  </si>
  <si>
    <t>“Rendre le moteur sévère” sans toucher aux formules = agir sur 3 leviers</t>
  </si>
  <si>
    <t>1) Durcir la saisie (Validation des données = blocage à l’entrée)</t>
  </si>
  <si>
    <t>But : empêcher les entrées “sales” (trop courtes, retours ligne, caractères parasites, etc.) → le moteur devient mécaniquement plus strict.</t>
  </si>
  <si>
    <r>
      <t>Excel (FR) :</t>
    </r>
    <r>
      <rPr>
        <sz val="11"/>
        <color theme="1"/>
        <rFont val="Calibri"/>
        <family val="2"/>
        <scheme val="minor"/>
      </rPr>
      <t xml:space="preserve"> sélectionne la/les cellule(s) de saisie (ex : champ de recherche, texte recette, quantité, etc.)</t>
    </r>
  </si>
  <si>
    <r>
      <t xml:space="preserve">➡️ </t>
    </r>
    <r>
      <rPr>
        <b/>
        <sz val="11"/>
        <color theme="1"/>
        <rFont val="Calibri"/>
        <family val="2"/>
        <scheme val="minor"/>
      </rPr>
      <t>Données &gt; Validation des données &gt; Autoriser : Personnalisé</t>
    </r>
  </si>
  <si>
    <r>
      <t xml:space="preserve">Exemples de règles (tu adaptes la référence </t>
    </r>
    <r>
      <rPr>
        <sz val="10"/>
        <color theme="1"/>
        <rFont val="Arial Unicode MS"/>
      </rPr>
      <t>A1</t>
    </r>
    <r>
      <rPr>
        <sz val="11"/>
        <color theme="1"/>
        <rFont val="Calibri"/>
        <family val="2"/>
        <scheme val="minor"/>
      </rPr>
      <t xml:space="preserve"> à </t>
    </r>
    <r>
      <rPr>
        <b/>
        <sz val="11"/>
        <color theme="1"/>
        <rFont val="Calibri"/>
        <family val="2"/>
        <scheme val="minor"/>
      </rPr>
      <t>la 1re cellule</t>
    </r>
    <r>
      <rPr>
        <sz val="11"/>
        <color theme="1"/>
        <rFont val="Calibri"/>
        <family val="2"/>
        <scheme val="minor"/>
      </rPr>
      <t xml:space="preserve"> de ta zone) :</t>
    </r>
  </si>
  <si>
    <t>Texte obligatoire + min 4 caractères (après SUPPRESPACE)</t>
  </si>
  <si>
    <r>
      <t>Interdire retours à la ligne</t>
    </r>
    <r>
      <rPr>
        <sz val="11"/>
        <color theme="1"/>
        <rFont val="Calibri"/>
        <family val="2"/>
        <scheme val="minor"/>
      </rPr>
      <t xml:space="preserve"> (CAR(10) / CAR(13))</t>
    </r>
  </si>
  <si>
    <r>
      <t>Interdire certains caractères</t>
    </r>
    <r>
      <rPr>
        <sz val="11"/>
        <color theme="1"/>
        <rFont val="Calibri"/>
        <family val="2"/>
        <scheme val="minor"/>
      </rPr>
      <t xml:space="preserve"> (ex : </t>
    </r>
    <r>
      <rPr>
        <sz val="10"/>
        <color theme="1"/>
        <rFont val="Arial Unicode MS"/>
      </rPr>
      <t>;</t>
    </r>
    <r>
      <rPr>
        <sz val="11"/>
        <color theme="1"/>
        <rFont val="Calibri"/>
        <family val="2"/>
        <scheme val="minor"/>
      </rPr>
      <t xml:space="preserve"> et </t>
    </r>
    <r>
      <rPr>
        <sz val="10"/>
        <color theme="1"/>
        <rFont val="Arial Unicode MS"/>
      </rPr>
      <t>|</t>
    </r>
    <r>
      <rPr>
        <sz val="11"/>
        <color theme="1"/>
        <rFont val="Calibri"/>
        <family val="2"/>
        <scheme val="minor"/>
      </rPr>
      <t>)</t>
    </r>
  </si>
  <si>
    <r>
      <t>N’autoriser que des nombres</t>
    </r>
    <r>
      <rPr>
        <sz val="11"/>
        <color theme="1"/>
        <rFont val="Calibri"/>
        <family val="2"/>
        <scheme val="minor"/>
      </rPr>
      <t xml:space="preserve"> (ex : quantités)</t>
    </r>
  </si>
  <si>
    <r>
      <t xml:space="preserve">👉 Mets </t>
    </r>
    <r>
      <rPr>
        <b/>
        <sz val="11"/>
        <color theme="1"/>
        <rFont val="Calibri"/>
        <family val="2"/>
        <scheme val="minor"/>
      </rPr>
      <t>Style d’erreur = Arrêt</t>
    </r>
    <r>
      <rPr>
        <sz val="11"/>
        <color theme="1"/>
        <rFont val="Calibri"/>
        <family val="2"/>
        <scheme val="minor"/>
      </rPr>
      <t xml:space="preserve"> + un message clair (“Saisie refusée : …”).</t>
    </r>
  </si>
  <si>
    <t>Résultat : le moteur devient “sévère” parce qu’il ne traite plus n’importe quoi.</t>
  </si>
  <si>
    <t>2) Verrouiller le moteur (Protection + zones autorisées)</t>
  </si>
  <si>
    <t>But : empêcher toute dérive (collages destructeurs, suppression, déplacement, écrasement).</t>
  </si>
  <si>
    <t>1. Déverrouille uniquement les cellules de saisie</t>
  </si>
  <si>
    <r>
      <t xml:space="preserve">Accueil &gt; Format &gt; Format de cellule &gt; </t>
    </r>
    <r>
      <rPr>
        <b/>
        <sz val="11"/>
        <color theme="1"/>
        <rFont val="Calibri"/>
        <family val="2"/>
        <scheme val="minor"/>
      </rPr>
      <t>Protection</t>
    </r>
    <r>
      <rPr>
        <sz val="11"/>
        <color theme="1"/>
        <rFont val="Calibri"/>
        <family val="2"/>
        <scheme val="minor"/>
      </rPr>
      <t xml:space="preserve"> &gt; décocher </t>
    </r>
    <r>
      <rPr>
        <b/>
        <sz val="11"/>
        <color theme="1"/>
        <rFont val="Calibri"/>
        <family val="2"/>
        <scheme val="minor"/>
      </rPr>
      <t>Verrouillée</t>
    </r>
    <r>
      <rPr>
        <sz val="11"/>
        <color theme="1"/>
        <rFont val="Calibri"/>
        <family val="2"/>
        <scheme val="minor"/>
      </rPr>
      <t xml:space="preserve"> (sur les cellules où l’on a le droit d’écrire)</t>
    </r>
  </si>
  <si>
    <t>2. Protège la feuille</t>
  </si>
  <si>
    <r>
      <t xml:space="preserve">Révision &gt; </t>
    </r>
    <r>
      <rPr>
        <b/>
        <sz val="11"/>
        <color theme="1"/>
        <rFont val="Calibri"/>
        <family val="2"/>
        <scheme val="minor"/>
      </rPr>
      <t>Protéger la feuille</t>
    </r>
  </si>
  <si>
    <t>laisser coché : “Sélectionner les cellules déverrouillées”</t>
  </si>
  <si>
    <t>décocher tout le reste (surtout insertion/suppression lignes/colonnes, formatage, etc.)</t>
  </si>
  <si>
    <r>
      <t xml:space="preserve">3. Option utile : </t>
    </r>
    <r>
      <rPr>
        <b/>
        <sz val="11"/>
        <color theme="1"/>
        <rFont val="Calibri"/>
        <family val="2"/>
        <scheme val="minor"/>
      </rPr>
      <t>grouper/masquer P:AQ</t>
    </r>
    <r>
      <rPr>
        <sz val="11"/>
        <color theme="1"/>
        <rFont val="Calibri"/>
        <family val="2"/>
        <scheme val="minor"/>
      </rPr>
      <t xml:space="preserve"> (si c’est ton “moteur interdit”)</t>
    </r>
  </si>
  <si>
    <r>
      <t xml:space="preserve">Données &gt; </t>
    </r>
    <r>
      <rPr>
        <b/>
        <sz val="11"/>
        <color theme="1"/>
        <rFont val="Calibri"/>
        <family val="2"/>
        <scheme val="minor"/>
      </rPr>
      <t>Grouper</t>
    </r>
    <r>
      <rPr>
        <sz val="11"/>
        <color theme="1"/>
        <rFont val="Calibri"/>
        <family val="2"/>
        <scheme val="minor"/>
      </rPr>
      <t xml:space="preserve"> (ou clic droit &gt; Masquer).</t>
    </r>
  </si>
  <si>
    <t>→ Les utilisateurs restent dans la zone “safe”.</t>
  </si>
  <si>
    <t>3) Durcir le dictionnaire / les listes (si tes formules lisent des tables de mots-clés)</t>
  </si>
  <si>
    <r>
      <t xml:space="preserve">Sans modifier les formules, tu peux souvent rendre le moteur plus strict en modifiant </t>
    </r>
    <r>
      <rPr>
        <b/>
        <sz val="11"/>
        <color theme="1"/>
        <rFont val="Calibri"/>
        <family val="2"/>
        <scheme val="minor"/>
      </rPr>
      <t>ce qu’il consomme</t>
    </r>
    <r>
      <rPr>
        <sz val="11"/>
        <color theme="1"/>
        <rFont val="Calibri"/>
        <family val="2"/>
        <scheme val="minor"/>
      </rPr>
      <t xml:space="preserve"> :</t>
    </r>
  </si>
  <si>
    <r>
      <t>Ajouter des synonymes / variantes</t>
    </r>
    <r>
      <rPr>
        <sz val="11"/>
        <color theme="1"/>
        <rFont val="Calibri"/>
        <family val="2"/>
        <scheme val="minor"/>
      </rPr>
      <t xml:space="preserve"> (pluriels, accents, orthographes) → moteur “plus sévère” (détecte davantage)</t>
    </r>
  </si>
  <si>
    <r>
      <t>Supprimer les termes trop courts/génériques</t>
    </r>
    <r>
      <rPr>
        <sz val="11"/>
        <color theme="1"/>
        <rFont val="Calibri"/>
        <family val="2"/>
        <scheme val="minor"/>
      </rPr>
      <t xml:space="preserve"> (ex : “sel”, “jus”, “noix” seul si ça déclenche trop) → moins de faux positifs</t>
    </r>
  </si>
  <si>
    <r>
      <t>Créer des entrées “encadrées”</t>
    </r>
    <r>
      <rPr>
        <sz val="11"/>
        <color theme="1"/>
        <rFont val="Calibri"/>
        <family val="2"/>
        <scheme val="minor"/>
      </rPr>
      <t xml:space="preserve"> si tes formules font du </t>
    </r>
    <r>
      <rPr>
        <sz val="10"/>
        <color theme="1"/>
        <rFont val="Arial Unicode MS"/>
      </rPr>
      <t>CHERCHE</t>
    </r>
    <r>
      <rPr>
        <sz val="11"/>
        <color theme="1"/>
        <rFont val="Calibri"/>
        <family val="2"/>
        <scheme val="minor"/>
      </rPr>
      <t xml:space="preserve"> naïf :</t>
    </r>
  </si>
  <si>
    <r>
      <t xml:space="preserve">ex : ajouter aussi </t>
    </r>
    <r>
      <rPr>
        <sz val="10"/>
        <color theme="1"/>
        <rFont val="Arial Unicode MS"/>
      </rPr>
      <t>" lait "</t>
    </r>
    <r>
      <rPr>
        <sz val="11"/>
        <color theme="1"/>
        <rFont val="Calibri"/>
        <family val="2"/>
        <scheme val="minor"/>
      </rPr>
      <t xml:space="preserve"> / </t>
    </r>
    <r>
      <rPr>
        <sz val="10"/>
        <color theme="1"/>
        <rFont val="Arial Unicode MS"/>
      </rPr>
      <t>"lait,"</t>
    </r>
    <r>
      <rPr>
        <sz val="11"/>
        <color theme="1"/>
        <rFont val="Calibri"/>
        <family val="2"/>
        <scheme val="minor"/>
      </rPr>
      <t xml:space="preserve"> / </t>
    </r>
    <r>
      <rPr>
        <sz val="10"/>
        <color theme="1"/>
        <rFont val="Arial Unicode MS"/>
      </rPr>
      <t>"lait."</t>
    </r>
    <r>
      <rPr>
        <sz val="11"/>
        <color theme="1"/>
        <rFont val="Calibri"/>
        <family val="2"/>
        <scheme val="minor"/>
      </rPr>
      <t xml:space="preserve"> pour éviter les matchs dans “chocolait…” (c’est brut, mais efficace sans toucher aux formules)</t>
    </r>
  </si>
  <si>
    <t>Le test simple pour vérifier que c’est “plus sévère”</t>
  </si>
  <si>
    <t>Tu prends 5 cas “propres” → ça passe.</t>
  </si>
  <si>
    <r>
      <t xml:space="preserve">Tu prends 5 cas “sales” (retour ligne, 2 lettres, caractère parasite, copier-coller web) → </t>
    </r>
    <r>
      <rPr>
        <b/>
        <sz val="11"/>
        <color theme="1"/>
        <rFont val="Calibri"/>
        <family val="2"/>
        <scheme val="minor"/>
      </rPr>
      <t>ça doit être refusé</t>
    </r>
    <r>
      <rPr>
        <sz val="11"/>
        <color theme="1"/>
        <rFont val="Calibri"/>
        <family val="2"/>
        <scheme val="minor"/>
      </rPr>
      <t xml:space="preserve"> par validation </t>
    </r>
    <r>
      <rPr>
        <b/>
        <sz val="11"/>
        <color theme="1"/>
        <rFont val="Calibri"/>
        <family val="2"/>
        <scheme val="minor"/>
      </rPr>
      <t>avant</t>
    </r>
    <r>
      <rPr>
        <sz val="11"/>
        <color theme="1"/>
        <rFont val="Calibri"/>
        <family val="2"/>
        <scheme val="minor"/>
      </rPr>
      <t xml:space="preserve"> d’arriver au moteur.</t>
    </r>
  </si>
  <si>
    <r>
      <t xml:space="preserve">Si tu me dis </t>
    </r>
    <r>
      <rPr>
        <b/>
        <sz val="11"/>
        <color theme="1"/>
        <rFont val="Calibri"/>
        <family val="2"/>
        <scheme val="minor"/>
      </rPr>
      <t>quelle cellule est la saisie principale</t>
    </r>
    <r>
      <rPr>
        <sz val="11"/>
        <color theme="1"/>
        <rFont val="Calibri"/>
        <family val="2"/>
        <scheme val="minor"/>
      </rPr>
      <t xml:space="preserve"> (ex : P9, N15, etc.) et </t>
    </r>
    <r>
      <rPr>
        <b/>
        <sz val="11"/>
        <color theme="1"/>
        <rFont val="Calibri"/>
        <family val="2"/>
        <scheme val="minor"/>
      </rPr>
      <t>ce que tu veux interdire exactement</t>
    </r>
    <r>
      <rPr>
        <sz val="11"/>
        <color theme="1"/>
        <rFont val="Calibri"/>
        <family val="2"/>
        <scheme val="minor"/>
      </rPr>
      <t xml:space="preserve"> (retours ligne ? texte &lt; 3 chars ? caractères web ?), je te donne </t>
    </r>
    <r>
      <rPr>
        <b/>
        <sz val="11"/>
        <color theme="1"/>
        <rFont val="Calibri"/>
        <family val="2"/>
        <scheme val="minor"/>
      </rPr>
      <t>la règle de validation unique</t>
    </r>
    <r>
      <rPr>
        <sz val="11"/>
        <color theme="1"/>
        <rFont val="Calibri"/>
        <family val="2"/>
        <scheme val="minor"/>
      </rPr>
      <t xml:space="preserve"> la plus stricte possible (en 1 ligne, Excel FR, </t>
    </r>
    <r>
      <rPr>
        <sz val="10"/>
        <color theme="1"/>
        <rFont val="Arial Unicode MS"/>
      </rPr>
      <t>;</t>
    </r>
    <r>
      <rPr>
        <sz val="11"/>
        <color theme="1"/>
        <rFont val="Calibri"/>
        <family val="2"/>
        <scheme val="minor"/>
      </rPr>
      <t>).</t>
    </r>
  </si>
  <si>
    <t>=ET(ESTERREUR(CHERCHE(";";A1));ESTERREUR(CHERCHE("|";A1)))</t>
  </si>
  <si>
    <t>=ET(NB.SI(A1;"*"&amp;CAR(10)&amp;"*")=0;NB.SI(A1;"*"&amp;CAR(13)&amp;"*")=0)</t>
  </si>
  <si>
    <t>=ET(A1&lt;&gt;"";NBCAR(SUPPRESPACE(A1))&gt;=4)</t>
  </si>
  <si>
    <t>=ESTNUM(A1)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</si>
</sst>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3">
    <font>
      <sz val="11"/>
      <color theme="1"/>
      <name val="Calibri"/>
      <family val="2"/>
      <scheme val="minor"/>
    </font>
    <font>
      <b/>
      <sz val="11"/>
      <name val="Calibri"/>
      <family val="2"/>
    </font>
    <font>
      <b/>
      <sz val="14"/>
      <color theme="1"/>
      <name val="Calibri"/>
      <family val="2"/>
      <scheme val="minor"/>
    </font>
    <font>
      <b/>
      <sz val="16"/>
      <color rgb="FFFFFFFF"/>
      <name val="Calibri"/>
      <family val="2"/>
    </font>
    <font>
      <b/>
      <sz val="11"/>
      <color rgb="FF111827"/>
      <name val="Calibri"/>
      <family val="2"/>
    </font>
    <font>
      <sz val="11"/>
      <color rgb="FF111827"/>
      <name val="Calibri"/>
      <family val="2"/>
    </font>
    <font>
      <b/>
      <sz val="11"/>
      <color rgb="FFFFFFFF"/>
      <name val="Calibri"/>
      <family val="2"/>
    </font>
    <font>
      <sz val="10"/>
      <color rgb="FF111827"/>
      <name val="Calibri"/>
      <family val="2"/>
    </font>
    <font>
      <b/>
      <sz val="12"/>
      <color rgb="FFFFFFFF"/>
      <name val="Calibri"/>
      <family val="2"/>
    </font>
    <font>
      <b/>
      <sz val="11"/>
      <color rgb="FFFFFFFF"/>
      <name val="Calibri"/>
      <family val="2"/>
    </font>
    <font>
      <i/>
      <sz val="9"/>
      <color rgb="FF6B7280"/>
      <name val="Calibri"/>
      <family val="2"/>
    </font>
    <font>
      <sz val="12"/>
      <color rgb="FF111827"/>
      <name val="Calibri"/>
      <family val="2"/>
    </font>
    <font>
      <sz val="11"/>
      <color theme="1" tint="0.499984740745262"/>
      <name val="Calibri"/>
      <family val="2"/>
      <scheme val="minor"/>
    </font>
    <font>
      <sz val="11"/>
      <color rgb="FF705300"/>
      <name val="Calibri"/>
      <family val="2"/>
      <scheme val="minor"/>
    </font>
    <font>
      <sz val="8"/>
      <color theme="1"/>
      <name val="Calibri"/>
      <family val="2"/>
      <scheme val="minor"/>
    </font>
    <font>
      <b/>
      <sz val="11"/>
      <color rgb="FF111827"/>
      <name val="Calibri"/>
      <family val="2"/>
    </font>
    <font>
      <b/>
      <sz val="11"/>
      <name val="Calibri"/>
      <family val="2"/>
    </font>
    <font>
      <sz val="10"/>
      <color rgb="FF404040"/>
      <name val="Calibri"/>
      <family val="2"/>
    </font>
    <font>
      <b/>
      <sz val="12"/>
      <name val="Calibri"/>
      <family val="2"/>
    </font>
    <font>
      <sz val="11"/>
      <color theme="1"/>
      <name val="Calibri"/>
      <family val="2"/>
      <scheme val="minor"/>
    </font>
    <font>
      <b/>
      <sz val="11"/>
      <color theme="0"/>
      <name val="Calibri"/>
      <family val="2"/>
      <scheme val="minor"/>
    </font>
    <font>
      <b/>
      <sz val="11"/>
      <color theme="1"/>
      <name val="Calibri"/>
      <family val="2"/>
      <scheme val="minor"/>
    </font>
    <font>
      <b/>
      <sz val="11"/>
      <color theme="0"/>
      <name val="Calibri"/>
      <family val="2"/>
    </font>
    <font>
      <b/>
      <sz val="12"/>
      <color theme="0"/>
      <name val="Calibri"/>
      <family val="2"/>
    </font>
    <font>
      <b/>
      <sz val="14"/>
      <color theme="0"/>
      <name val="Calibri"/>
      <family val="2"/>
    </font>
    <font>
      <b/>
      <sz val="18"/>
      <color theme="0"/>
      <name val="Calibri"/>
      <family val="2"/>
    </font>
    <font>
      <sz val="11"/>
      <name val="Calibri"/>
      <family val="2"/>
    </font>
    <font>
      <sz val="11"/>
      <name val="Calibri"/>
      <family val="2"/>
      <scheme val="minor"/>
    </font>
    <font>
      <b/>
      <sz val="12"/>
      <color rgb="FF111827"/>
      <name val="Calibri"/>
      <family val="2"/>
    </font>
    <font>
      <sz val="12"/>
      <color theme="1"/>
      <name val="Calibri"/>
      <family val="2"/>
      <scheme val="minor"/>
    </font>
    <font>
      <i/>
      <sz val="11"/>
      <color theme="1"/>
      <name val="Calibri"/>
      <family val="2"/>
      <scheme val="minor"/>
    </font>
    <font>
      <sz val="12"/>
      <color rgb="FF705300"/>
      <name val="Calibri"/>
      <family val="2"/>
      <scheme val="minor"/>
    </font>
    <font>
      <b/>
      <sz val="14"/>
      <name val="Calibri"/>
      <family val="2"/>
      <scheme val="minor"/>
    </font>
    <font>
      <b/>
      <sz val="18"/>
      <color theme="1"/>
      <name val="Calibri"/>
      <family val="2"/>
      <scheme val="minor"/>
    </font>
    <font>
      <sz val="10"/>
      <color theme="1"/>
      <name val="Arial Unicode MS"/>
    </font>
    <font>
      <b/>
      <sz val="13.5"/>
      <color theme="1"/>
      <name val="Calibri"/>
      <family val="2"/>
      <scheme val="minor"/>
    </font>
    <font>
      <b/>
      <sz val="10"/>
      <color theme="1"/>
      <name val="Arial Unicode MS"/>
    </font>
    <font>
      <b/>
      <i/>
      <sz val="18"/>
      <color theme="1"/>
      <name val="Calibri"/>
      <family val="2"/>
      <scheme val="minor"/>
    </font>
    <font>
      <b/>
      <sz val="12"/>
      <name val="Calibri"/>
      <family val="2"/>
      <scheme val="minor"/>
    </font>
    <font>
      <b/>
      <i/>
      <sz val="11"/>
      <name val="Calibri"/>
      <family val="2"/>
      <scheme val="minor"/>
    </font>
    <font>
      <i/>
      <sz val="11"/>
      <name val="Calibri"/>
      <family val="2"/>
      <scheme val="minor"/>
    </font>
    <font>
      <sz val="14"/>
      <color rgb="FF111827"/>
      <name val="Calibri"/>
      <family val="2"/>
    </font>
    <font>
      <sz val="12"/>
      <name val="Calibri"/>
      <family val="2"/>
    </font>
    <font>
      <sz val="10"/>
      <color theme="0"/>
      <name val="Calibri"/>
      <family val="2"/>
    </font>
    <font>
      <sz val="12"/>
      <color theme="0"/>
      <name val="Calibri"/>
      <family val="2"/>
    </font>
    <font>
      <sz val="10"/>
      <color theme="1"/>
      <name val="Calibri"/>
      <family val="2"/>
      <scheme val="minor"/>
    </font>
    <font>
      <b/>
      <sz val="14"/>
      <color rgb="FFC00000"/>
      <name val="Calibri"/>
      <family val="2"/>
      <scheme val="minor"/>
    </font>
    <font>
      <b/>
      <sz val="8"/>
      <color theme="0"/>
      <name val="Calibri"/>
      <family val="2"/>
      <scheme val="minor"/>
    </font>
    <font>
      <sz val="10"/>
      <name val="Arial"/>
      <family val="2"/>
    </font>
    <font>
      <b/>
      <sz val="10"/>
      <name val="Calibri"/>
      <family val="2"/>
      <scheme val="minor"/>
    </font>
    <font>
      <b/>
      <sz val="10"/>
      <color theme="0"/>
      <name val="Calibri"/>
      <family val="2"/>
      <scheme val="minor"/>
    </font>
    <font>
      <sz val="12"/>
      <color theme="0"/>
      <name val="Calibri"/>
      <family val="2"/>
      <scheme val="minor"/>
    </font>
    <font>
      <b/>
      <sz val="11"/>
      <color rgb="FF705300"/>
      <name val="Calibri"/>
      <family val="2"/>
    </font>
    <font>
      <sz val="11"/>
      <color rgb="FF705300"/>
      <name val="Calibri"/>
      <family val="2"/>
    </font>
    <font>
      <b/>
      <sz val="14"/>
      <color rgb="FFFFFFFF"/>
      <name val="Calibri"/>
      <family val="2"/>
    </font>
    <font>
      <b/>
      <sz val="14"/>
      <color rgb="FF705300"/>
      <name val="Calibri"/>
      <family val="2"/>
      <scheme val="minor"/>
    </font>
    <font>
      <sz val="8"/>
      <color theme="0"/>
      <name val="Calibri"/>
      <family val="2"/>
      <scheme val="minor"/>
    </font>
    <font>
      <sz val="14"/>
      <color theme="1"/>
      <name val="Calibri"/>
      <family val="2"/>
      <scheme val="minor"/>
    </font>
    <font>
      <i/>
      <sz val="12"/>
      <color rgb="FF6B7280"/>
      <name val="Calibri"/>
      <family val="2"/>
    </font>
    <font>
      <sz val="12"/>
      <color rgb="FFFF0000"/>
      <name val="Calibri"/>
      <family val="2"/>
      <scheme val="minor"/>
    </font>
    <font>
      <sz val="14"/>
      <color rgb="FFFF0000"/>
      <name val="Calibri"/>
      <family val="2"/>
      <scheme val="minor"/>
    </font>
    <font>
      <b/>
      <sz val="14"/>
      <color rgb="FFFF0000"/>
      <name val="Calibri"/>
      <family val="2"/>
      <scheme val="minor"/>
    </font>
    <font>
      <b/>
      <sz val="12"/>
      <color rgb="FFFF0000"/>
      <name val="Calibri"/>
      <family val="2"/>
      <scheme val="minor"/>
    </font>
    <font>
      <sz val="12"/>
      <color rgb="FFFF0000"/>
      <name val="Arial Unicode MS"/>
    </font>
    <font>
      <i/>
      <sz val="12"/>
      <color rgb="FFFF0000"/>
      <name val="Calibri"/>
      <family val="2"/>
      <scheme val="minor"/>
    </font>
    <font>
      <sz val="14"/>
      <color rgb="FFFF0000"/>
      <name val="Arial Unicode MS"/>
    </font>
    <font>
      <i/>
      <sz val="14"/>
      <color rgb="FFFF0000"/>
      <name val="Calibri"/>
      <family val="2"/>
      <scheme val="minor"/>
    </font>
    <font>
      <b/>
      <sz val="12"/>
      <color theme="1"/>
      <name val="Calibri"/>
      <family val="2"/>
      <scheme val="minor"/>
    </font>
    <font>
      <b/>
      <sz val="24"/>
      <color theme="1"/>
      <name val="Calibri"/>
      <family val="2"/>
      <scheme val="minor"/>
    </font>
    <font>
      <b/>
      <sz val="18"/>
      <color rgb="FF0033CC"/>
      <name val="Calibri"/>
      <family val="2"/>
      <scheme val="minor"/>
    </font>
    <font>
      <b/>
      <sz val="14"/>
      <color rgb="FF0033CC"/>
      <name val="Calibri"/>
      <family val="2"/>
      <scheme val="minor"/>
    </font>
    <font>
      <sz val="14"/>
      <color rgb="FF0033CC"/>
      <name val="Calibri"/>
      <family val="2"/>
      <scheme val="minor"/>
    </font>
    <font>
      <sz val="14"/>
      <color rgb="FF0033CC"/>
      <name val="Arial Unicode MS"/>
    </font>
  </fonts>
  <fills count="36">
    <fill>
      <patternFill patternType="none"/>
    </fill>
    <fill>
      <patternFill patternType="gray125"/>
    </fill>
    <fill>
      <patternFill patternType="solid">
        <fgColor theme="0" tint="-0.14999847407452621"/>
        <bgColor indexed="64"/>
      </patternFill>
    </fill>
    <fill>
      <patternFill patternType="solid">
        <fgColor rgb="FF111827"/>
      </patternFill>
    </fill>
    <fill>
      <patternFill patternType="solid">
        <fgColor rgb="FFF3F4F6"/>
      </patternFill>
    </fill>
    <fill>
      <patternFill patternType="solid">
        <fgColor rgb="FF1F2937"/>
      </patternFill>
    </fill>
    <fill>
      <patternFill patternType="solid">
        <fgColor rgb="FFFFFFFF"/>
      </patternFill>
    </fill>
    <fill>
      <patternFill patternType="solid">
        <fgColor rgb="FFFAFAFA"/>
      </patternFill>
    </fill>
    <fill>
      <patternFill patternType="solid">
        <fgColor rgb="FF374151"/>
      </patternFill>
    </fill>
    <fill>
      <patternFill patternType="solid">
        <fgColor rgb="FFF9FAFB"/>
      </patternFill>
    </fill>
    <fill>
      <patternFill patternType="solid">
        <fgColor rgb="FF334155"/>
      </patternFill>
    </fill>
    <fill>
      <patternFill patternType="solid">
        <fgColor rgb="FFFAF3E8"/>
        <bgColor indexed="64"/>
      </patternFill>
    </fill>
    <fill>
      <patternFill patternType="solid">
        <fgColor rgb="FFFFFFD9"/>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F9FAFB"/>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E2EFDA"/>
      </patternFill>
    </fill>
    <fill>
      <patternFill patternType="solid">
        <fgColor rgb="FFF8CBAD"/>
      </patternFill>
    </fill>
    <fill>
      <patternFill patternType="solid">
        <fgColor rgb="FFFFF2CC"/>
      </patternFill>
    </fill>
    <fill>
      <patternFill patternType="solid">
        <fgColor rgb="FFD9E1F2"/>
      </patternFill>
    </fill>
    <fill>
      <patternFill patternType="solid">
        <fgColor theme="0"/>
        <bgColor indexed="64"/>
      </patternFill>
    </fill>
    <fill>
      <patternFill patternType="solid">
        <fgColor rgb="FFFF0000"/>
        <bgColor indexed="64"/>
      </patternFill>
    </fill>
    <fill>
      <patternFill patternType="solid">
        <fgColor rgb="FFC00000"/>
        <bgColor indexed="64"/>
      </patternFill>
    </fill>
    <fill>
      <patternFill patternType="solid">
        <fgColor rgb="FF334155"/>
        <bgColor indexed="64"/>
      </patternFill>
    </fill>
    <fill>
      <patternFill patternType="solid">
        <fgColor rgb="FFD9E1F2"/>
        <bgColor indexed="64"/>
      </patternFill>
    </fill>
    <fill>
      <patternFill patternType="solid">
        <fgColor rgb="FFFAFAFA"/>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249977111117893"/>
        <bgColor indexed="64"/>
      </patternFill>
    </fill>
    <fill>
      <patternFill patternType="solid">
        <fgColor rgb="FFFFF2CC"/>
        <bgColor indexed="64"/>
      </patternFill>
    </fill>
    <fill>
      <patternFill patternType="solid">
        <fgColor rgb="FF284780"/>
        <bgColor indexed="64"/>
      </patternFill>
    </fill>
    <fill>
      <patternFill patternType="solid">
        <fgColor theme="0" tint="-4.9989318521683403E-2"/>
        <bgColor indexed="64"/>
      </patternFill>
    </fill>
    <fill>
      <patternFill patternType="solid">
        <fgColor rgb="FF0070C0"/>
        <bgColor indexed="64"/>
      </patternFill>
    </fill>
  </fills>
  <borders count="87">
    <border>
      <left/>
      <right/>
      <top/>
      <bottom/>
      <diagonal/>
    </border>
    <border>
      <left style="thin">
        <color rgb="FFD0D0D0"/>
      </left>
      <right style="thin">
        <color rgb="FFD0D0D0"/>
      </right>
      <top style="thin">
        <color rgb="FFD0D0D0"/>
      </top>
      <bottom style="thin">
        <color rgb="FFD0D0D0"/>
      </bottom>
      <diagonal/>
    </border>
    <border>
      <left style="thin">
        <color rgb="FFD1D5DB"/>
      </left>
      <right style="thin">
        <color rgb="FFD1D5DB"/>
      </right>
      <top style="thin">
        <color rgb="FFD1D5DB"/>
      </top>
      <bottom style="thin">
        <color rgb="FFD1D5DB"/>
      </bottom>
      <diagonal/>
    </border>
    <border>
      <left style="medium">
        <color rgb="FF9CA3AF"/>
      </left>
      <right style="medium">
        <color rgb="FF9CA3AF"/>
      </right>
      <top style="medium">
        <color rgb="FF9CA3AF"/>
      </top>
      <bottom style="medium">
        <color rgb="FF9CA3AF"/>
      </bottom>
      <diagonal/>
    </border>
    <border>
      <left/>
      <right/>
      <top style="medium">
        <color rgb="FF9CA3AF"/>
      </top>
      <bottom/>
      <diagonal/>
    </border>
    <border>
      <left/>
      <right style="medium">
        <color rgb="FF9CA3AF"/>
      </right>
      <top style="medium">
        <color rgb="FF9CA3AF"/>
      </top>
      <bottom/>
      <diagonal/>
    </border>
    <border>
      <left style="thin">
        <color rgb="FFD0D0D0"/>
      </left>
      <right style="thin">
        <color rgb="FFD0D0D0"/>
      </right>
      <top style="thin">
        <color rgb="FFD0D0D0"/>
      </top>
      <bottom style="thin">
        <color rgb="FFD0D0D0"/>
      </bottom>
      <diagonal/>
    </border>
    <border>
      <left style="medium">
        <color rgb="FF9CA3AF"/>
      </left>
      <right/>
      <top/>
      <bottom/>
      <diagonal/>
    </border>
    <border>
      <left style="medium">
        <color rgb="FF9CA3AF"/>
      </left>
      <right/>
      <top style="medium">
        <color rgb="FF9CA3AF"/>
      </top>
      <bottom/>
      <diagonal/>
    </border>
    <border>
      <left/>
      <right style="medium">
        <color rgb="FF9CA3AF"/>
      </right>
      <top/>
      <bottom/>
      <diagonal/>
    </border>
    <border>
      <left style="medium">
        <color rgb="FF9CA3AF"/>
      </left>
      <right/>
      <top/>
      <bottom style="medium">
        <color rgb="FF9CA3AF"/>
      </bottom>
      <diagonal/>
    </border>
    <border>
      <left/>
      <right style="medium">
        <color rgb="FF9CA3AF"/>
      </right>
      <top/>
      <bottom style="medium">
        <color rgb="FF9CA3AF"/>
      </bottom>
      <diagonal/>
    </border>
    <border>
      <left style="thin">
        <color rgb="FFD1D5DB"/>
      </left>
      <right style="thin">
        <color rgb="FFD1D5DB"/>
      </right>
      <top/>
      <bottom style="thin">
        <color rgb="FFD1D5DB"/>
      </bottom>
      <diagonal/>
    </border>
    <border>
      <left/>
      <right/>
      <top/>
      <bottom style="medium">
        <color rgb="FF9CA3AF"/>
      </bottom>
      <diagonal/>
    </border>
    <border>
      <left style="medium">
        <color rgb="FF9CA3AF"/>
      </left>
      <right style="thin">
        <color rgb="FFD0D0D0"/>
      </right>
      <top style="medium">
        <color rgb="FF9CA3AF"/>
      </top>
      <bottom style="thin">
        <color rgb="FFD0D0D0"/>
      </bottom>
      <diagonal/>
    </border>
    <border>
      <left style="thin">
        <color rgb="FFD0D0D0"/>
      </left>
      <right style="thin">
        <color rgb="FFD0D0D0"/>
      </right>
      <top style="medium">
        <color rgb="FF9CA3AF"/>
      </top>
      <bottom style="thin">
        <color rgb="FFD0D0D0"/>
      </bottom>
      <diagonal/>
    </border>
    <border>
      <left style="thin">
        <color rgb="FFD0D0D0"/>
      </left>
      <right style="medium">
        <color rgb="FF9CA3AF"/>
      </right>
      <top style="medium">
        <color rgb="FF9CA3AF"/>
      </top>
      <bottom style="thin">
        <color rgb="FFD0D0D0"/>
      </bottom>
      <diagonal/>
    </border>
    <border>
      <left style="thin">
        <color rgb="FFD0D0D0"/>
      </left>
      <right style="medium">
        <color rgb="FF9CA3AF"/>
      </right>
      <top style="thin">
        <color rgb="FFD0D0D0"/>
      </top>
      <bottom style="thin">
        <color rgb="FFD0D0D0"/>
      </bottom>
      <diagonal/>
    </border>
    <border>
      <left style="thin">
        <color rgb="FFD0D0D0"/>
      </left>
      <right style="thin">
        <color rgb="FFD0D0D0"/>
      </right>
      <top style="thin">
        <color rgb="FFD0D0D0"/>
      </top>
      <bottom style="medium">
        <color rgb="FF9CA3AF"/>
      </bottom>
      <diagonal/>
    </border>
    <border>
      <left style="thin">
        <color rgb="FFD0D0D0"/>
      </left>
      <right style="medium">
        <color rgb="FF9CA3AF"/>
      </right>
      <top style="thin">
        <color rgb="FFD0D0D0"/>
      </top>
      <bottom style="medium">
        <color rgb="FF9CA3AF"/>
      </bottom>
      <diagonal/>
    </border>
    <border>
      <left style="thin">
        <color rgb="FFC0C0C0"/>
      </left>
      <right style="thin">
        <color rgb="FFC0C0C0"/>
      </right>
      <top style="thin">
        <color rgb="FFC0C0C0"/>
      </top>
      <bottom style="thin">
        <color rgb="FFC0C0C0"/>
      </bottom>
      <diagonal/>
    </border>
    <border>
      <left style="thin">
        <color rgb="FFA6A6A6"/>
      </left>
      <right style="thin">
        <color rgb="FFA6A6A6"/>
      </right>
      <top style="thin">
        <color rgb="FFA6A6A6"/>
      </top>
      <bottom style="thin">
        <color rgb="FFA6A6A6"/>
      </bottom>
      <diagonal/>
    </border>
    <border>
      <left style="thin">
        <color rgb="FF888888"/>
      </left>
      <right style="thin">
        <color rgb="FF888888"/>
      </right>
      <top style="thin">
        <color rgb="FF888888"/>
      </top>
      <bottom style="thin">
        <color rgb="FF888888"/>
      </bottom>
      <diagonal/>
    </border>
    <border>
      <left/>
      <right style="medium">
        <color rgb="FF1F2937"/>
      </right>
      <top/>
      <bottom/>
      <diagonal/>
    </border>
    <border>
      <left style="thin">
        <color rgb="FFD1D5DB"/>
      </left>
      <right style="medium">
        <color rgb="FF1F2937"/>
      </right>
      <top style="thin">
        <color rgb="FFD1D5DB"/>
      </top>
      <bottom style="thin">
        <color rgb="FFD1D5DB"/>
      </bottom>
      <diagonal/>
    </border>
    <border>
      <left style="medium">
        <color rgb="FF1F2937"/>
      </left>
      <right/>
      <top/>
      <bottom/>
      <diagonal/>
    </border>
    <border>
      <left style="thin">
        <color rgb="FF888888"/>
      </left>
      <right/>
      <top style="thin">
        <color rgb="FF888888"/>
      </top>
      <bottom/>
      <diagonal/>
    </border>
    <border>
      <left/>
      <right style="thin">
        <color rgb="FF888888"/>
      </right>
      <top style="thin">
        <color rgb="FF888888"/>
      </top>
      <bottom/>
      <diagonal/>
    </border>
    <border>
      <left style="medium">
        <color rgb="FF9CA3AF"/>
      </left>
      <right/>
      <top style="medium">
        <color rgb="FF9CA3AF"/>
      </top>
      <bottom style="thin">
        <color rgb="FF888888"/>
      </bottom>
      <diagonal/>
    </border>
    <border>
      <left/>
      <right style="medium">
        <color rgb="FF9CA3AF"/>
      </right>
      <top style="medium">
        <color rgb="FF9CA3AF"/>
      </top>
      <bottom style="thin">
        <color rgb="FF888888"/>
      </bottom>
      <diagonal/>
    </border>
    <border>
      <left/>
      <right/>
      <top style="thin">
        <color rgb="FFD1D5DB"/>
      </top>
      <bottom style="thin">
        <color rgb="FFD1D5DB"/>
      </bottom>
      <diagonal/>
    </border>
    <border>
      <left/>
      <right/>
      <top style="thin">
        <color rgb="FF888888"/>
      </top>
      <bottom/>
      <diagonal/>
    </border>
    <border>
      <left/>
      <right/>
      <top/>
      <bottom style="thin">
        <color rgb="FF888888"/>
      </bottom>
      <diagonal/>
    </border>
    <border>
      <left/>
      <right style="thin">
        <color rgb="FF888888"/>
      </right>
      <top style="thin">
        <color rgb="FF888888"/>
      </top>
      <bottom style="thin">
        <color rgb="FF888888"/>
      </bottom>
      <diagonal/>
    </border>
    <border>
      <left style="thin">
        <color rgb="FF888888"/>
      </left>
      <right/>
      <top/>
      <bottom/>
      <diagonal/>
    </border>
    <border>
      <left/>
      <right style="thin">
        <color rgb="FF888888"/>
      </right>
      <top/>
      <bottom/>
      <diagonal/>
    </border>
    <border>
      <left style="medium">
        <color rgb="FF1F2937"/>
      </left>
      <right style="thin">
        <color rgb="FF888888"/>
      </right>
      <top style="thin">
        <color rgb="FF888888"/>
      </top>
      <bottom style="hair">
        <color rgb="FF1F2937"/>
      </bottom>
      <diagonal/>
    </border>
    <border>
      <left style="thin">
        <color rgb="FF888888"/>
      </left>
      <right style="thin">
        <color rgb="FF888888"/>
      </right>
      <top style="thin">
        <color rgb="FF888888"/>
      </top>
      <bottom style="hair">
        <color rgb="FF1F2937"/>
      </bottom>
      <diagonal/>
    </border>
    <border>
      <left style="medium">
        <color rgb="FF1F2937"/>
      </left>
      <right style="thin">
        <color rgb="FF888888"/>
      </right>
      <top style="hair">
        <color rgb="FF1F2937"/>
      </top>
      <bottom style="hair">
        <color rgb="FF1F2937"/>
      </bottom>
      <diagonal/>
    </border>
    <border>
      <left style="thin">
        <color rgb="FF888888"/>
      </left>
      <right style="thin">
        <color rgb="FF888888"/>
      </right>
      <top style="hair">
        <color rgb="FF1F2937"/>
      </top>
      <bottom style="hair">
        <color rgb="FF1F2937"/>
      </bottom>
      <diagonal/>
    </border>
    <border>
      <left style="thin">
        <color rgb="FF888888"/>
      </left>
      <right style="medium">
        <color rgb="FF9CA3AF"/>
      </right>
      <top/>
      <bottom/>
      <diagonal/>
    </border>
    <border>
      <left style="thin">
        <color rgb="FF888888"/>
      </left>
      <right/>
      <top style="thin">
        <color rgb="FF888888"/>
      </top>
      <bottom style="thin">
        <color rgb="FF888888"/>
      </bottom>
      <diagonal/>
    </border>
    <border>
      <left/>
      <right/>
      <top style="thin">
        <color rgb="FF888888"/>
      </top>
      <bottom style="thin">
        <color rgb="FF888888"/>
      </bottom>
      <diagonal/>
    </border>
    <border>
      <left style="medium">
        <color rgb="FF9CA3AF"/>
      </left>
      <right/>
      <top style="medium">
        <color rgb="FF9CA3AF"/>
      </top>
      <bottom style="hair">
        <color rgb="FF9CA3AF"/>
      </bottom>
      <diagonal/>
    </border>
    <border>
      <left/>
      <right/>
      <top style="medium">
        <color rgb="FF9CA3AF"/>
      </top>
      <bottom style="hair">
        <color rgb="FF9CA3AF"/>
      </bottom>
      <diagonal/>
    </border>
    <border>
      <left/>
      <right style="medium">
        <color rgb="FF9CA3AF"/>
      </right>
      <top style="medium">
        <color rgb="FF9CA3AF"/>
      </top>
      <bottom style="hair">
        <color rgb="FF9CA3AF"/>
      </bottom>
      <diagonal/>
    </border>
    <border>
      <left style="medium">
        <color rgb="FF9CA3AF"/>
      </left>
      <right/>
      <top style="hair">
        <color rgb="FF9CA3AF"/>
      </top>
      <bottom style="hair">
        <color rgb="FF9CA3AF"/>
      </bottom>
      <diagonal/>
    </border>
    <border>
      <left/>
      <right/>
      <top style="hair">
        <color rgb="FF9CA3AF"/>
      </top>
      <bottom style="hair">
        <color rgb="FF9CA3AF"/>
      </bottom>
      <diagonal/>
    </border>
    <border>
      <left/>
      <right style="medium">
        <color rgb="FF9CA3AF"/>
      </right>
      <top style="hair">
        <color rgb="FF9CA3AF"/>
      </top>
      <bottom style="hair">
        <color rgb="FF9CA3AF"/>
      </bottom>
      <diagonal/>
    </border>
    <border>
      <left style="medium">
        <color rgb="FF9CA3AF"/>
      </left>
      <right/>
      <top style="hair">
        <color rgb="FF9CA3AF"/>
      </top>
      <bottom style="medium">
        <color rgb="FF9CA3AF"/>
      </bottom>
      <diagonal/>
    </border>
    <border>
      <left/>
      <right/>
      <top style="hair">
        <color rgb="FF9CA3AF"/>
      </top>
      <bottom style="medium">
        <color rgb="FF9CA3AF"/>
      </bottom>
      <diagonal/>
    </border>
    <border>
      <left/>
      <right style="medium">
        <color rgb="FF9CA3AF"/>
      </right>
      <top style="hair">
        <color rgb="FF9CA3AF"/>
      </top>
      <bottom style="medium">
        <color rgb="FF9CA3AF"/>
      </bottom>
      <diagonal/>
    </border>
    <border>
      <left style="medium">
        <color rgb="FF9CA3AF"/>
      </left>
      <right/>
      <top style="thin">
        <color rgb="FF888888"/>
      </top>
      <bottom/>
      <diagonal/>
    </border>
    <border>
      <left/>
      <right style="medium">
        <color rgb="FF9CA3AF"/>
      </right>
      <top style="thin">
        <color rgb="FF888888"/>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rgb="FF9CA3AF"/>
      </left>
      <right style="thin">
        <color rgb="FFC0C0C0"/>
      </right>
      <top style="thin">
        <color rgb="FFC0C0C0"/>
      </top>
      <bottom style="thin">
        <color rgb="FFC0C0C0"/>
      </bottom>
      <diagonal/>
    </border>
    <border>
      <left style="medium">
        <color rgb="FF9CA3AF"/>
      </left>
      <right style="thin">
        <color rgb="FFC0C0C0"/>
      </right>
      <top style="thin">
        <color rgb="FFC0C0C0"/>
      </top>
      <bottom style="medium">
        <color rgb="FF9CA3AF"/>
      </bottom>
      <diagonal/>
    </border>
    <border>
      <left/>
      <right/>
      <top/>
      <bottom style="thin">
        <color rgb="FFD1D5DB"/>
      </bottom>
      <diagonal/>
    </border>
    <border>
      <left style="thin">
        <color rgb="FF888888"/>
      </left>
      <right/>
      <top style="hair">
        <color rgb="FF1F2937"/>
      </top>
      <bottom style="hair">
        <color rgb="FF1F2937"/>
      </bottom>
      <diagonal/>
    </border>
    <border>
      <left style="medium">
        <color rgb="FF1F2937"/>
      </left>
      <right style="thin">
        <color rgb="FF888888"/>
      </right>
      <top style="hair">
        <color rgb="FF1F2937"/>
      </top>
      <bottom/>
      <diagonal/>
    </border>
    <border>
      <left style="thin">
        <color rgb="FF888888"/>
      </left>
      <right style="thin">
        <color rgb="FF888888"/>
      </right>
      <top style="hair">
        <color rgb="FF1F2937"/>
      </top>
      <bottom/>
      <diagonal/>
    </border>
    <border>
      <left style="medium">
        <color rgb="FF1F2937"/>
      </left>
      <right/>
      <top style="hair">
        <color rgb="FF1F2937"/>
      </top>
      <bottom style="medium">
        <color rgb="FF1F2937"/>
      </bottom>
      <diagonal/>
    </border>
    <border>
      <left/>
      <right/>
      <top style="hair">
        <color rgb="FF1F2937"/>
      </top>
      <bottom style="medium">
        <color rgb="FF1F2937"/>
      </bottom>
      <diagonal/>
    </border>
    <border>
      <left style="thin">
        <color rgb="FFA6A6A6"/>
      </left>
      <right/>
      <top/>
      <bottom style="thin">
        <color rgb="FFA6A6A6"/>
      </bottom>
      <diagonal/>
    </border>
    <border>
      <left style="medium">
        <color rgb="FF9CA3AF"/>
      </left>
      <right/>
      <top style="hair">
        <color rgb="FF9CA3AF"/>
      </top>
      <bottom/>
      <diagonal/>
    </border>
    <border>
      <left/>
      <right/>
      <top style="hair">
        <color rgb="FF9CA3AF"/>
      </top>
      <bottom/>
      <diagonal/>
    </border>
    <border>
      <left/>
      <right style="medium">
        <color rgb="FF9CA3AF"/>
      </right>
      <top style="hair">
        <color rgb="FF9CA3AF"/>
      </top>
      <bottom/>
      <diagonal/>
    </border>
    <border>
      <left/>
      <right style="thin">
        <color rgb="FFD1D5DB"/>
      </right>
      <top style="thin">
        <color rgb="FFD1D5DB"/>
      </top>
      <bottom style="thin">
        <color rgb="FFD1D5DB"/>
      </bottom>
      <diagonal/>
    </border>
    <border>
      <left/>
      <right style="thin">
        <color rgb="FFC0C0C0"/>
      </right>
      <top style="thin">
        <color rgb="FFC0C0C0"/>
      </top>
      <bottom style="thin">
        <color rgb="FFC0C0C0"/>
      </bottom>
      <diagonal/>
    </border>
    <border>
      <left style="medium">
        <color rgb="FF1F2937"/>
      </left>
      <right style="thin">
        <color rgb="FFD0D0D0"/>
      </right>
      <top style="medium">
        <color rgb="FF1F2937"/>
      </top>
      <bottom style="thin">
        <color rgb="FFD0D0D0"/>
      </bottom>
      <diagonal/>
    </border>
    <border>
      <left style="medium">
        <color rgb="FF1F2937"/>
      </left>
      <right style="medium">
        <color rgb="FF1F2937"/>
      </right>
      <top style="medium">
        <color rgb="FF1F2937"/>
      </top>
      <bottom style="thin">
        <color rgb="FFD0D0D0"/>
      </bottom>
      <diagonal/>
    </border>
    <border>
      <left style="thin">
        <color rgb="FF888888"/>
      </left>
      <right style="medium">
        <color rgb="FF1F2937"/>
      </right>
      <top style="thin">
        <color rgb="FF888888"/>
      </top>
      <bottom style="hair">
        <color rgb="FF1F2937"/>
      </bottom>
      <diagonal/>
    </border>
    <border>
      <left style="thin">
        <color rgb="FF888888"/>
      </left>
      <right style="medium">
        <color rgb="FF1F2937"/>
      </right>
      <top style="hair">
        <color rgb="FF1F2937"/>
      </top>
      <bottom style="hair">
        <color rgb="FF1F2937"/>
      </bottom>
      <diagonal/>
    </border>
    <border>
      <left/>
      <right/>
      <top style="medium">
        <color rgb="FF1F2937"/>
      </top>
      <bottom/>
      <diagonal/>
    </border>
    <border>
      <left/>
      <right/>
      <top/>
      <bottom style="thin">
        <color rgb="FFC0C0C0"/>
      </bottom>
      <diagonal/>
    </border>
    <border>
      <left style="medium">
        <color rgb="FF1F2937"/>
      </left>
      <right/>
      <top/>
      <bottom style="thin">
        <color rgb="FFC0C0C0"/>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s>
  <cellStyleXfs count="3">
    <xf numFmtId="0" fontId="0" fillId="0" borderId="0"/>
    <xf numFmtId="0" fontId="19" fillId="0" borderId="0"/>
    <xf numFmtId="0" fontId="48" fillId="0" borderId="0"/>
  </cellStyleXfs>
  <cellXfs count="315">
    <xf numFmtId="0" fontId="0" fillId="0" borderId="0" xfId="0"/>
    <xf numFmtId="0" fontId="5" fillId="6" borderId="2" xfId="0" applyFont="1" applyFill="1" applyBorder="1" applyAlignment="1">
      <alignment horizontal="center" vertical="center"/>
    </xf>
    <xf numFmtId="0" fontId="5" fillId="9" borderId="2" xfId="0" applyFont="1" applyFill="1" applyBorder="1" applyAlignment="1">
      <alignment horizontal="center" vertical="center"/>
    </xf>
    <xf numFmtId="0" fontId="0" fillId="0" borderId="0" xfId="0" applyAlignment="1">
      <alignment horizontal="left" vertical="center"/>
    </xf>
    <xf numFmtId="0" fontId="10" fillId="0" borderId="0" xfId="0" applyFont="1" applyAlignment="1">
      <alignment horizontal="left" vertical="center"/>
    </xf>
    <xf numFmtId="0" fontId="5" fillId="9" borderId="2" xfId="0" applyFont="1" applyFill="1" applyBorder="1" applyAlignment="1">
      <alignment horizontal="left" vertical="center"/>
    </xf>
    <xf numFmtId="0" fontId="0" fillId="0" borderId="1" xfId="0" applyBorder="1" applyAlignment="1">
      <alignment horizontal="left" vertical="center"/>
    </xf>
    <xf numFmtId="0" fontId="5" fillId="6" borderId="2" xfId="0" applyFont="1" applyFill="1" applyBorder="1" applyAlignment="1">
      <alignment horizontal="left" vertical="center"/>
    </xf>
    <xf numFmtId="0" fontId="6" fillId="5" borderId="2" xfId="0" applyFont="1" applyFill="1" applyBorder="1" applyAlignment="1">
      <alignment horizontal="center" vertical="center"/>
    </xf>
    <xf numFmtId="0" fontId="0" fillId="0" borderId="0" xfId="0" applyAlignment="1">
      <alignment horizontal="left" vertical="top"/>
    </xf>
    <xf numFmtId="0" fontId="12" fillId="11" borderId="20" xfId="0" applyFont="1" applyFill="1" applyBorder="1" applyAlignment="1">
      <alignment horizontal="left" vertical="center"/>
    </xf>
    <xf numFmtId="0" fontId="13" fillId="12" borderId="20" xfId="0" applyFont="1" applyFill="1" applyBorder="1" applyAlignment="1" applyProtection="1">
      <alignment horizontal="left" vertical="center"/>
      <protection locked="0"/>
    </xf>
    <xf numFmtId="0" fontId="5" fillId="13" borderId="2" xfId="0" applyFont="1" applyFill="1" applyBorder="1" applyAlignment="1">
      <alignment horizontal="left" vertical="center"/>
    </xf>
    <xf numFmtId="0" fontId="5" fillId="14" borderId="2" xfId="0" applyFont="1" applyFill="1" applyBorder="1" applyAlignment="1">
      <alignment horizontal="left" vertical="center"/>
    </xf>
    <xf numFmtId="0" fontId="5" fillId="15" borderId="2" xfId="0" applyFont="1" applyFill="1" applyBorder="1" applyAlignment="1">
      <alignment horizontal="left" vertical="center"/>
    </xf>
    <xf numFmtId="0" fontId="0" fillId="16" borderId="0" xfId="0" applyFill="1" applyAlignment="1">
      <alignment horizontal="left" vertical="center"/>
    </xf>
    <xf numFmtId="0" fontId="0" fillId="16" borderId="9" xfId="0" applyFill="1" applyBorder="1" applyAlignment="1">
      <alignment horizontal="left" vertical="center"/>
    </xf>
    <xf numFmtId="0" fontId="0" fillId="16" borderId="13" xfId="0" applyFill="1" applyBorder="1" applyAlignment="1">
      <alignment horizontal="left" vertical="center"/>
    </xf>
    <xf numFmtId="0" fontId="0" fillId="16" borderId="11" xfId="0" applyFill="1" applyBorder="1" applyAlignment="1">
      <alignment horizontal="left" vertical="center"/>
    </xf>
    <xf numFmtId="0" fontId="14" fillId="0" borderId="1" xfId="0" applyFont="1" applyBorder="1" applyAlignment="1">
      <alignment horizontal="left" vertical="center"/>
    </xf>
    <xf numFmtId="0" fontId="7" fillId="9" borderId="2" xfId="0" applyFont="1" applyFill="1" applyBorder="1" applyAlignment="1">
      <alignment horizontal="center" vertical="center"/>
    </xf>
    <xf numFmtId="0" fontId="7" fillId="6" borderId="2" xfId="0" applyFont="1" applyFill="1" applyBorder="1" applyAlignment="1">
      <alignment horizontal="center" vertical="center"/>
    </xf>
    <xf numFmtId="0" fontId="12" fillId="17" borderId="20" xfId="0" applyFont="1" applyFill="1" applyBorder="1" applyAlignment="1">
      <alignment horizontal="left" vertical="center"/>
    </xf>
    <xf numFmtId="0" fontId="12" fillId="18" borderId="20" xfId="0" applyFont="1" applyFill="1" applyBorder="1" applyAlignment="1">
      <alignment horizontal="left" vertical="center"/>
    </xf>
    <xf numFmtId="0" fontId="0" fillId="0" borderId="23" xfId="0" applyBorder="1"/>
    <xf numFmtId="0" fontId="0" fillId="0" borderId="25" xfId="0" applyBorder="1"/>
    <xf numFmtId="0" fontId="6" fillId="8" borderId="24" xfId="0" applyFont="1" applyFill="1" applyBorder="1" applyAlignment="1">
      <alignment horizontal="left" vertical="center"/>
    </xf>
    <xf numFmtId="0" fontId="0" fillId="23" borderId="0" xfId="0" applyFill="1"/>
    <xf numFmtId="0" fontId="21" fillId="23" borderId="0" xfId="0" applyFont="1" applyFill="1"/>
    <xf numFmtId="0" fontId="15" fillId="4" borderId="28" xfId="0" applyFont="1" applyFill="1" applyBorder="1" applyAlignment="1">
      <alignment horizontal="centerContinuous" vertical="center"/>
    </xf>
    <xf numFmtId="0" fontId="15" fillId="4" borderId="29" xfId="0" applyFont="1" applyFill="1" applyBorder="1" applyAlignment="1">
      <alignment horizontal="center" vertical="center"/>
    </xf>
    <xf numFmtId="0" fontId="4" fillId="4" borderId="30" xfId="0" applyFont="1" applyFill="1" applyBorder="1" applyAlignment="1">
      <alignment horizontal="left" vertical="center"/>
    </xf>
    <xf numFmtId="0" fontId="27" fillId="0" borderId="0" xfId="0" applyFont="1"/>
    <xf numFmtId="0" fontId="27" fillId="0" borderId="0" xfId="0" applyFont="1" applyAlignment="1">
      <alignment horizontal="left" vertical="center"/>
    </xf>
    <xf numFmtId="1" fontId="26" fillId="22" borderId="39" xfId="0" applyNumberFormat="1" applyFont="1" applyFill="1" applyBorder="1" applyAlignment="1">
      <alignment horizontal="center" vertical="center"/>
    </xf>
    <xf numFmtId="0" fontId="26" fillId="22" borderId="39" xfId="0" applyFont="1" applyFill="1" applyBorder="1" applyAlignment="1">
      <alignment horizontal="center" vertical="center"/>
    </xf>
    <xf numFmtId="0" fontId="27" fillId="0" borderId="0" xfId="0" applyFont="1" applyAlignment="1">
      <alignment vertical="center"/>
    </xf>
    <xf numFmtId="0" fontId="27" fillId="0" borderId="0" xfId="0" applyFont="1" applyAlignment="1">
      <alignment vertical="center" wrapText="1"/>
    </xf>
    <xf numFmtId="0" fontId="0" fillId="0" borderId="0" xfId="0" applyAlignment="1">
      <alignment vertical="center"/>
    </xf>
    <xf numFmtId="0" fontId="1" fillId="0" borderId="0" xfId="0" applyFont="1" applyAlignment="1">
      <alignment horizontal="right" vertical="center"/>
    </xf>
    <xf numFmtId="0" fontId="28" fillId="4" borderId="2" xfId="0" applyFont="1" applyFill="1" applyBorder="1" applyAlignment="1">
      <alignment horizontal="left" vertical="center"/>
    </xf>
    <xf numFmtId="0" fontId="6" fillId="8" borderId="2" xfId="0" applyFont="1" applyFill="1" applyBorder="1" applyAlignment="1">
      <alignment horizontal="center" vertical="center"/>
    </xf>
    <xf numFmtId="0" fontId="8" fillId="8" borderId="2" xfId="0" applyFont="1" applyFill="1" applyBorder="1" applyAlignment="1">
      <alignment horizontal="center" vertical="center"/>
    </xf>
    <xf numFmtId="0" fontId="11" fillId="7" borderId="2" xfId="0" applyFont="1" applyFill="1" applyBorder="1" applyAlignment="1">
      <alignment horizontal="center" vertical="center"/>
    </xf>
    <xf numFmtId="0" fontId="11" fillId="6" borderId="2" xfId="0" applyFont="1" applyFill="1" applyBorder="1" applyAlignment="1">
      <alignment horizontal="center" vertical="center"/>
    </xf>
    <xf numFmtId="0" fontId="9" fillId="8" borderId="44" xfId="0" applyFont="1" applyFill="1" applyBorder="1" applyAlignment="1">
      <alignment horizontal="center" vertical="center"/>
    </xf>
    <xf numFmtId="0" fontId="9" fillId="8" borderId="45" xfId="0" applyFont="1" applyFill="1" applyBorder="1" applyAlignment="1">
      <alignment horizontal="center" vertical="center"/>
    </xf>
    <xf numFmtId="0" fontId="31" fillId="12" borderId="46" xfId="0" applyFont="1" applyFill="1" applyBorder="1" applyAlignment="1" applyProtection="1">
      <alignment horizontal="left" vertical="center"/>
      <protection locked="0"/>
    </xf>
    <xf numFmtId="0" fontId="31" fillId="12" borderId="47" xfId="0" applyFont="1" applyFill="1" applyBorder="1" applyAlignment="1" applyProtection="1">
      <alignment horizontal="left" vertical="center"/>
      <protection locked="0"/>
    </xf>
    <xf numFmtId="0" fontId="31" fillId="12" borderId="48" xfId="0" applyFont="1" applyFill="1" applyBorder="1" applyAlignment="1" applyProtection="1">
      <alignment horizontal="left" vertical="center"/>
      <protection locked="0"/>
    </xf>
    <xf numFmtId="0" fontId="31" fillId="12" borderId="49" xfId="0" applyFont="1" applyFill="1" applyBorder="1" applyAlignment="1" applyProtection="1">
      <alignment horizontal="left" vertical="center"/>
      <protection locked="0"/>
    </xf>
    <xf numFmtId="0" fontId="31" fillId="12" borderId="50" xfId="0" applyFont="1" applyFill="1" applyBorder="1" applyAlignment="1" applyProtection="1">
      <alignment horizontal="left" vertical="center"/>
      <protection locked="0"/>
    </xf>
    <xf numFmtId="0" fontId="31" fillId="12" borderId="51" xfId="0" applyFont="1" applyFill="1" applyBorder="1" applyAlignment="1" applyProtection="1">
      <alignment horizontal="left" vertical="center"/>
      <protection locked="0"/>
    </xf>
    <xf numFmtId="0" fontId="26" fillId="19" borderId="22" xfId="0" quotePrefix="1" applyFont="1" applyFill="1" applyBorder="1" applyAlignment="1">
      <alignment vertical="top" wrapText="1"/>
    </xf>
    <xf numFmtId="0" fontId="0" fillId="0" borderId="0" xfId="0" applyAlignment="1">
      <alignment horizontal="right" vertical="center"/>
    </xf>
    <xf numFmtId="0" fontId="0" fillId="0" borderId="25" xfId="0" applyBorder="1" applyAlignment="1">
      <alignment horizontal="right" vertical="center"/>
    </xf>
    <xf numFmtId="0" fontId="35" fillId="0" borderId="0" xfId="0" applyFont="1" applyAlignment="1">
      <alignment vertical="center"/>
    </xf>
    <xf numFmtId="0" fontId="8" fillId="10" borderId="8" xfId="0" applyFont="1" applyFill="1" applyBorder="1" applyAlignment="1">
      <alignment horizontal="centerContinuous" vertical="center"/>
    </xf>
    <xf numFmtId="0" fontId="8" fillId="10" borderId="4" xfId="0" applyFont="1" applyFill="1" applyBorder="1" applyAlignment="1">
      <alignment horizontal="center" vertical="center"/>
    </xf>
    <xf numFmtId="0" fontId="8" fillId="10" borderId="5" xfId="0" applyFont="1" applyFill="1" applyBorder="1" applyAlignment="1">
      <alignment horizontal="center" vertical="center"/>
    </xf>
    <xf numFmtId="0" fontId="0" fillId="27" borderId="0" xfId="0" applyFill="1" applyAlignment="1">
      <alignment vertical="center"/>
    </xf>
    <xf numFmtId="0" fontId="8" fillId="26" borderId="5" xfId="0" applyFont="1" applyFill="1" applyBorder="1" applyAlignment="1">
      <alignment horizontal="center" vertical="center"/>
    </xf>
    <xf numFmtId="0" fontId="11" fillId="28" borderId="2" xfId="0" applyFont="1" applyFill="1" applyBorder="1" applyAlignment="1">
      <alignment horizontal="right" readingOrder="1"/>
    </xf>
    <xf numFmtId="0" fontId="0" fillId="29" borderId="0" xfId="0" applyFill="1"/>
    <xf numFmtId="0" fontId="11" fillId="29" borderId="2" xfId="0" applyFont="1" applyFill="1" applyBorder="1" applyAlignment="1">
      <alignment horizontal="center" vertical="center"/>
    </xf>
    <xf numFmtId="0" fontId="0" fillId="28" borderId="0" xfId="0" applyFill="1"/>
    <xf numFmtId="0" fontId="0" fillId="30" borderId="0" xfId="0" applyFill="1"/>
    <xf numFmtId="0" fontId="11" fillId="28" borderId="2" xfId="0" applyFont="1" applyFill="1" applyBorder="1" applyAlignment="1">
      <alignment horizontal="center" vertical="center"/>
    </xf>
    <xf numFmtId="0" fontId="38" fillId="27" borderId="57" xfId="0" applyFont="1" applyFill="1" applyBorder="1" applyAlignment="1">
      <alignment horizontal="center" vertical="center"/>
    </xf>
    <xf numFmtId="0" fontId="38" fillId="27" borderId="58" xfId="0" applyFont="1" applyFill="1" applyBorder="1" applyAlignment="1">
      <alignment horizontal="center" vertical="center"/>
    </xf>
    <xf numFmtId="0" fontId="11" fillId="28" borderId="57" xfId="0" applyFont="1" applyFill="1" applyBorder="1" applyAlignment="1">
      <alignment horizontal="center" vertical="center"/>
    </xf>
    <xf numFmtId="0" fontId="27" fillId="27" borderId="58" xfId="0" applyFont="1" applyFill="1" applyBorder="1" applyAlignment="1">
      <alignment horizontal="center" vertical="center"/>
    </xf>
    <xf numFmtId="0" fontId="27" fillId="27" borderId="57" xfId="0" applyFont="1" applyFill="1" applyBorder="1" applyAlignment="1">
      <alignment horizontal="center" vertical="center"/>
    </xf>
    <xf numFmtId="0" fontId="11" fillId="28" borderId="58" xfId="0" applyFont="1" applyFill="1" applyBorder="1" applyAlignment="1">
      <alignment horizontal="center" vertical="center"/>
    </xf>
    <xf numFmtId="0" fontId="38" fillId="27" borderId="61" xfId="0" applyFont="1" applyFill="1" applyBorder="1" applyAlignment="1">
      <alignment horizontal="center" vertical="center"/>
    </xf>
    <xf numFmtId="0" fontId="38" fillId="27" borderId="62" xfId="0" applyFont="1" applyFill="1" applyBorder="1" applyAlignment="1">
      <alignment horizontal="center" vertical="center"/>
    </xf>
    <xf numFmtId="0" fontId="11" fillId="28" borderId="62" xfId="0" applyFont="1" applyFill="1" applyBorder="1" applyAlignment="1">
      <alignment horizontal="center" vertical="center"/>
    </xf>
    <xf numFmtId="0" fontId="39" fillId="27" borderId="62" xfId="0" applyFont="1" applyFill="1" applyBorder="1" applyAlignment="1">
      <alignment horizontal="center" vertical="center"/>
    </xf>
    <xf numFmtId="0" fontId="27" fillId="27" borderId="62" xfId="0" applyFont="1" applyFill="1" applyBorder="1" applyAlignment="1">
      <alignment horizontal="center" vertical="center"/>
    </xf>
    <xf numFmtId="0" fontId="40" fillId="27" borderId="63" xfId="0" applyFont="1" applyFill="1" applyBorder="1" applyAlignment="1">
      <alignment horizontal="center" vertical="center"/>
    </xf>
    <xf numFmtId="0" fontId="5" fillId="6" borderId="6" xfId="0" applyFont="1" applyFill="1" applyBorder="1" applyAlignment="1">
      <alignment horizontal="center" vertical="center"/>
    </xf>
    <xf numFmtId="0" fontId="11" fillId="6" borderId="17" xfId="0" applyFont="1" applyFill="1" applyBorder="1" applyAlignment="1">
      <alignment horizontal="center" vertical="center"/>
    </xf>
    <xf numFmtId="0" fontId="5" fillId="9" borderId="6" xfId="0" applyFont="1" applyFill="1" applyBorder="1" applyAlignment="1">
      <alignment horizontal="center" vertical="center"/>
    </xf>
    <xf numFmtId="0" fontId="11" fillId="16" borderId="17" xfId="0" applyFont="1" applyFill="1" applyBorder="1" applyAlignment="1">
      <alignment horizontal="center" vertical="center"/>
    </xf>
    <xf numFmtId="0" fontId="11" fillId="9" borderId="17" xfId="0" applyFont="1" applyFill="1" applyBorder="1" applyAlignment="1">
      <alignment horizontal="center" vertical="center"/>
    </xf>
    <xf numFmtId="0" fontId="5" fillId="9" borderId="18" xfId="0" applyFont="1" applyFill="1" applyBorder="1" applyAlignment="1">
      <alignment horizontal="center" vertical="center"/>
    </xf>
    <xf numFmtId="0" fontId="11" fillId="9" borderId="19" xfId="0" applyFont="1" applyFill="1" applyBorder="1" applyAlignment="1">
      <alignment horizontal="center" vertical="center"/>
    </xf>
    <xf numFmtId="0" fontId="26" fillId="19" borderId="41" xfId="0" applyFont="1" applyFill="1" applyBorder="1" applyAlignment="1">
      <alignment vertical="top" wrapText="1"/>
    </xf>
    <xf numFmtId="0" fontId="31" fillId="12" borderId="64" xfId="0" applyFont="1" applyFill="1" applyBorder="1" applyAlignment="1" applyProtection="1">
      <alignment horizontal="right" vertical="center"/>
      <protection locked="0"/>
    </xf>
    <xf numFmtId="0" fontId="31" fillId="12" borderId="65" xfId="0" applyFont="1" applyFill="1" applyBorder="1" applyAlignment="1" applyProtection="1">
      <alignment horizontal="right" vertical="center"/>
      <protection locked="0"/>
    </xf>
    <xf numFmtId="0" fontId="24" fillId="31" borderId="0" xfId="0" applyFont="1" applyFill="1" applyAlignment="1">
      <alignment horizontal="right" vertical="center"/>
    </xf>
    <xf numFmtId="0" fontId="43" fillId="31" borderId="0" xfId="0" applyFont="1" applyFill="1" applyAlignment="1">
      <alignment horizontal="center" vertical="center" wrapText="1"/>
    </xf>
    <xf numFmtId="0" fontId="22" fillId="31" borderId="0" xfId="0" applyFont="1" applyFill="1" applyAlignment="1">
      <alignment horizontal="center" vertical="center" wrapText="1"/>
    </xf>
    <xf numFmtId="0" fontId="16" fillId="13" borderId="21" xfId="0" applyFont="1" applyFill="1" applyBorder="1" applyAlignment="1">
      <alignment horizontal="right" vertical="center"/>
    </xf>
    <xf numFmtId="0" fontId="17" fillId="13" borderId="21" xfId="0" applyFont="1" applyFill="1" applyBorder="1" applyAlignment="1">
      <alignment horizontal="right" vertical="top" wrapText="1"/>
    </xf>
    <xf numFmtId="0" fontId="45" fillId="2" borderId="8" xfId="0" applyFont="1" applyFill="1" applyBorder="1" applyAlignment="1">
      <alignment horizontal="left" vertical="center"/>
    </xf>
    <xf numFmtId="0" fontId="45" fillId="2" borderId="4" xfId="0" applyFont="1" applyFill="1" applyBorder="1" applyAlignment="1">
      <alignment horizontal="left" vertical="center"/>
    </xf>
    <xf numFmtId="0" fontId="45" fillId="2" borderId="5" xfId="0" applyFont="1" applyFill="1" applyBorder="1" applyAlignment="1">
      <alignment horizontal="left" vertical="center"/>
    </xf>
    <xf numFmtId="1" fontId="1" fillId="22" borderId="69" xfId="0" applyNumberFormat="1" applyFont="1" applyFill="1" applyBorder="1" applyAlignment="1">
      <alignment horizontal="center" vertical="center"/>
    </xf>
    <xf numFmtId="0" fontId="7" fillId="6" borderId="0" xfId="0" applyFont="1" applyFill="1" applyAlignment="1">
      <alignment horizontal="left" vertical="center"/>
    </xf>
    <xf numFmtId="0" fontId="23" fillId="31" borderId="0" xfId="0" applyFont="1" applyFill="1" applyAlignment="1">
      <alignment horizontal="center" vertical="center"/>
    </xf>
    <xf numFmtId="1" fontId="23" fillId="31" borderId="0" xfId="0" applyNumberFormat="1" applyFont="1" applyFill="1" applyAlignment="1">
      <alignment horizontal="center" vertical="center"/>
    </xf>
    <xf numFmtId="0" fontId="22" fillId="24" borderId="72" xfId="0" applyFont="1" applyFill="1" applyBorder="1" applyAlignment="1">
      <alignment horizontal="center" vertical="center"/>
    </xf>
    <xf numFmtId="0" fontId="24" fillId="31" borderId="0" xfId="0" applyFont="1" applyFill="1" applyAlignment="1">
      <alignment horizontal="center" vertical="center"/>
    </xf>
    <xf numFmtId="0" fontId="23" fillId="31" borderId="0" xfId="0" applyFont="1" applyFill="1" applyAlignment="1">
      <alignment horizontal="right" vertical="center"/>
    </xf>
    <xf numFmtId="0" fontId="11" fillId="6" borderId="2" xfId="0" applyFont="1" applyFill="1" applyBorder="1" applyAlignment="1" applyProtection="1">
      <alignment horizontal="center" vertical="center" readingOrder="1"/>
      <protection locked="0"/>
    </xf>
    <xf numFmtId="0" fontId="6" fillId="8" borderId="2" xfId="0" applyFont="1" applyFill="1" applyBorder="1" applyAlignment="1">
      <alignment horizontal="center" vertical="center" wrapText="1"/>
    </xf>
    <xf numFmtId="0" fontId="47" fillId="33" borderId="55" xfId="1" applyFont="1" applyFill="1" applyBorder="1" applyAlignment="1">
      <alignment horizontal="center" vertical="center"/>
    </xf>
    <xf numFmtId="0" fontId="49" fillId="2" borderId="0" xfId="2" applyFont="1" applyFill="1" applyAlignment="1">
      <alignment horizontal="center" vertical="center"/>
    </xf>
    <xf numFmtId="0" fontId="45" fillId="23" borderId="0" xfId="0" applyFont="1" applyFill="1" applyAlignment="1">
      <alignment vertical="top" wrapText="1"/>
    </xf>
    <xf numFmtId="0" fontId="45" fillId="23" borderId="0" xfId="0" applyFont="1" applyFill="1" applyAlignment="1">
      <alignment vertical="center"/>
    </xf>
    <xf numFmtId="0" fontId="0" fillId="23" borderId="0" xfId="0" applyFill="1" applyAlignment="1">
      <alignment horizontal="left" vertical="center"/>
    </xf>
    <xf numFmtId="0" fontId="13" fillId="23" borderId="0" xfId="0" applyFont="1" applyFill="1" applyAlignment="1" applyProtection="1">
      <alignment horizontal="left" vertical="center"/>
      <protection locked="0"/>
    </xf>
    <xf numFmtId="0" fontId="0" fillId="23" borderId="0" xfId="0" applyFill="1" applyAlignment="1">
      <alignment horizontal="right" vertical="center"/>
    </xf>
    <xf numFmtId="0" fontId="47" fillId="24" borderId="55" xfId="1" applyFont="1" applyFill="1" applyBorder="1" applyAlignment="1">
      <alignment horizontal="center" vertical="center"/>
    </xf>
    <xf numFmtId="0" fontId="50" fillId="24" borderId="0" xfId="2" applyFont="1" applyFill="1" applyAlignment="1">
      <alignment horizontal="center" vertical="center"/>
    </xf>
    <xf numFmtId="0" fontId="8" fillId="10" borderId="3" xfId="0" applyFont="1" applyFill="1" applyBorder="1" applyAlignment="1">
      <alignment horizontal="left" vertical="center"/>
    </xf>
    <xf numFmtId="0" fontId="51" fillId="26" borderId="8" xfId="0" applyFont="1" applyFill="1" applyBorder="1" applyAlignment="1">
      <alignment vertical="center"/>
    </xf>
    <xf numFmtId="0" fontId="51" fillId="26" borderId="4" xfId="0" applyFont="1" applyFill="1" applyBorder="1" applyAlignment="1">
      <alignment vertical="center"/>
    </xf>
    <xf numFmtId="0" fontId="51" fillId="26" borderId="5" xfId="0" applyFont="1" applyFill="1" applyBorder="1" applyAlignment="1">
      <alignment vertical="center"/>
    </xf>
    <xf numFmtId="0" fontId="52" fillId="12" borderId="38" xfId="0" applyFont="1" applyFill="1" applyBorder="1" applyAlignment="1">
      <alignment horizontal="right" vertical="center"/>
    </xf>
    <xf numFmtId="0" fontId="53" fillId="12" borderId="38" xfId="0" applyFont="1" applyFill="1" applyBorder="1" applyAlignment="1">
      <alignment horizontal="right" vertical="center"/>
    </xf>
    <xf numFmtId="1" fontId="53" fillId="12" borderId="39" xfId="0" applyNumberFormat="1" applyFont="1" applyFill="1" applyBorder="1" applyAlignment="1">
      <alignment horizontal="center" vertical="center"/>
    </xf>
    <xf numFmtId="0" fontId="53" fillId="12" borderId="67" xfId="0" applyFont="1" applyFill="1" applyBorder="1" applyAlignment="1">
      <alignment vertical="center"/>
    </xf>
    <xf numFmtId="0" fontId="52" fillId="12" borderId="36" xfId="0" applyFont="1" applyFill="1" applyBorder="1" applyAlignment="1">
      <alignment horizontal="right" vertical="center" wrapText="1"/>
    </xf>
    <xf numFmtId="0" fontId="52" fillId="12" borderId="37" xfId="0" applyFont="1" applyFill="1" applyBorder="1" applyAlignment="1">
      <alignment horizontal="center" vertical="center"/>
    </xf>
    <xf numFmtId="0" fontId="1" fillId="22" borderId="37" xfId="0" applyFont="1" applyFill="1" applyBorder="1" applyAlignment="1">
      <alignment horizontal="center" vertical="center"/>
    </xf>
    <xf numFmtId="0" fontId="6" fillId="5" borderId="76" xfId="0" applyFont="1" applyFill="1" applyBorder="1" applyAlignment="1">
      <alignment horizontal="center" vertical="center"/>
    </xf>
    <xf numFmtId="0" fontId="13" fillId="12" borderId="77" xfId="0" applyFont="1" applyFill="1" applyBorder="1" applyAlignment="1" applyProtection="1">
      <alignment horizontal="left" vertical="center"/>
      <protection locked="0"/>
    </xf>
    <xf numFmtId="0" fontId="3" fillId="3" borderId="78" xfId="0" applyFont="1" applyFill="1" applyBorder="1" applyAlignment="1">
      <alignment horizontal="centerContinuous" vertical="center"/>
    </xf>
    <xf numFmtId="0" fontId="3" fillId="3" borderId="79" xfId="0" applyFont="1" applyFill="1" applyBorder="1" applyAlignment="1">
      <alignment horizontal="centerContinuous" vertical="center"/>
    </xf>
    <xf numFmtId="0" fontId="52" fillId="12" borderId="80" xfId="0" applyFont="1" applyFill="1" applyBorder="1" applyAlignment="1">
      <alignment vertical="center" wrapText="1"/>
    </xf>
    <xf numFmtId="0" fontId="53" fillId="12" borderId="81" xfId="0" applyFont="1" applyFill="1" applyBorder="1" applyAlignment="1">
      <alignment vertical="center"/>
    </xf>
    <xf numFmtId="0" fontId="0" fillId="27" borderId="0" xfId="0" applyFill="1" applyAlignment="1">
      <alignment vertical="center" readingOrder="1"/>
    </xf>
    <xf numFmtId="0" fontId="27" fillId="0" borderId="82" xfId="0" applyFont="1" applyBorder="1"/>
    <xf numFmtId="0" fontId="1" fillId="0" borderId="0" xfId="0" applyFont="1" applyAlignment="1">
      <alignment vertical="top" wrapText="1"/>
    </xf>
    <xf numFmtId="0" fontId="27" fillId="0" borderId="0" xfId="0" applyFont="1" applyAlignment="1">
      <alignment vertical="top" wrapText="1"/>
    </xf>
    <xf numFmtId="0" fontId="0" fillId="0" borderId="66" xfId="0" applyBorder="1"/>
    <xf numFmtId="0" fontId="1" fillId="27" borderId="68" xfId="0" applyFont="1" applyFill="1" applyBorder="1" applyAlignment="1">
      <alignment horizontal="right" vertical="center"/>
    </xf>
    <xf numFmtId="0" fontId="29" fillId="27" borderId="25" xfId="0" applyFont="1" applyFill="1" applyBorder="1" applyAlignment="1">
      <alignment horizontal="left" vertical="center"/>
    </xf>
    <xf numFmtId="0" fontId="29" fillId="27" borderId="25" xfId="0" applyFont="1" applyFill="1" applyBorder="1"/>
    <xf numFmtId="1" fontId="26" fillId="27" borderId="2" xfId="0" applyNumberFormat="1" applyFont="1" applyFill="1" applyBorder="1" applyAlignment="1">
      <alignment horizontal="center" vertical="center"/>
    </xf>
    <xf numFmtId="0" fontId="26" fillId="27" borderId="2" xfId="0" applyFont="1" applyFill="1" applyBorder="1" applyAlignment="1">
      <alignment horizontal="left" vertical="center" wrapText="1"/>
    </xf>
    <xf numFmtId="0" fontId="42" fillId="27" borderId="2" xfId="0" applyFont="1" applyFill="1" applyBorder="1" applyAlignment="1">
      <alignment horizontal="left" vertical="center" wrapText="1"/>
    </xf>
    <xf numFmtId="0" fontId="11" fillId="27" borderId="2" xfId="0" applyFont="1" applyFill="1" applyBorder="1" applyAlignment="1">
      <alignment horizontal="center" vertical="center"/>
    </xf>
    <xf numFmtId="0" fontId="11" fillId="27" borderId="24" xfId="0" applyFont="1" applyFill="1" applyBorder="1" applyAlignment="1">
      <alignment horizontal="center" vertical="center"/>
    </xf>
    <xf numFmtId="0" fontId="26" fillId="27" borderId="2" xfId="0" applyFont="1" applyFill="1" applyBorder="1" applyAlignment="1">
      <alignment horizontal="left" vertical="center"/>
    </xf>
    <xf numFmtId="0" fontId="0" fillId="27" borderId="0" xfId="0" applyFill="1" applyAlignment="1">
      <alignment horizontal="left" vertical="center"/>
    </xf>
    <xf numFmtId="0" fontId="0" fillId="27" borderId="23" xfId="0" applyFill="1" applyBorder="1"/>
    <xf numFmtId="0" fontId="54" fillId="8" borderId="2" xfId="0" applyFont="1" applyFill="1" applyBorder="1" applyAlignment="1">
      <alignment horizontal="center" vertical="center"/>
    </xf>
    <xf numFmtId="0" fontId="26" fillId="19" borderId="41" xfId="0" applyFont="1" applyFill="1" applyBorder="1" applyAlignment="1">
      <alignment horizontal="left" vertical="top" wrapText="1"/>
    </xf>
    <xf numFmtId="0" fontId="26" fillId="19" borderId="22" xfId="0" applyFont="1" applyFill="1" applyBorder="1" applyAlignment="1">
      <alignment horizontal="left" vertical="top" wrapText="1"/>
    </xf>
    <xf numFmtId="0" fontId="1" fillId="19" borderId="22" xfId="0" quotePrefix="1" applyFont="1" applyFill="1" applyBorder="1" applyAlignment="1">
      <alignment vertical="center" wrapText="1"/>
    </xf>
    <xf numFmtId="0" fontId="1" fillId="19" borderId="41" xfId="0" applyFont="1" applyFill="1" applyBorder="1" applyAlignment="1">
      <alignment vertical="center" wrapText="1"/>
    </xf>
    <xf numFmtId="0" fontId="22" fillId="31" borderId="0" xfId="0" applyFont="1" applyFill="1" applyAlignment="1">
      <alignment horizontal="center" vertical="center"/>
    </xf>
    <xf numFmtId="0" fontId="44" fillId="31" borderId="0" xfId="0" applyFont="1" applyFill="1" applyAlignment="1">
      <alignment horizontal="center" vertical="top" wrapText="1"/>
    </xf>
    <xf numFmtId="0" fontId="13" fillId="12" borderId="83" xfId="0" applyFont="1" applyFill="1" applyBorder="1" applyAlignment="1" applyProtection="1">
      <alignment horizontal="centerContinuous" vertical="center"/>
      <protection locked="0"/>
    </xf>
    <xf numFmtId="0" fontId="55" fillId="12" borderId="84" xfId="0" applyFont="1" applyFill="1" applyBorder="1" applyAlignment="1" applyProtection="1">
      <alignment horizontal="centerContinuous" vertical="center"/>
      <protection locked="0"/>
    </xf>
    <xf numFmtId="0" fontId="13" fillId="12" borderId="20" xfId="0" applyFont="1" applyFill="1" applyBorder="1" applyAlignment="1" applyProtection="1">
      <alignment horizontal="left" vertical="center" wrapText="1"/>
      <protection locked="0"/>
    </xf>
    <xf numFmtId="0" fontId="13" fillId="12" borderId="0" xfId="0" applyFont="1" applyFill="1" applyAlignment="1">
      <alignment vertical="center" readingOrder="1"/>
    </xf>
    <xf numFmtId="0" fontId="55" fillId="12" borderId="84" xfId="0" applyFont="1" applyFill="1" applyBorder="1" applyAlignment="1" applyProtection="1">
      <alignment horizontal="left" vertical="center"/>
      <protection locked="0"/>
    </xf>
    <xf numFmtId="0" fontId="6" fillId="5" borderId="12" xfId="0" applyFont="1" applyFill="1" applyBorder="1" applyAlignment="1">
      <alignment horizontal="center" vertical="center"/>
    </xf>
    <xf numFmtId="0" fontId="3" fillId="8" borderId="43" xfId="0" applyFont="1" applyFill="1" applyBorder="1" applyAlignment="1">
      <alignment horizontal="left" vertical="center"/>
    </xf>
    <xf numFmtId="0" fontId="6" fillId="5" borderId="15" xfId="0" applyFont="1" applyFill="1" applyBorder="1" applyAlignment="1">
      <alignment horizontal="center" vertical="center"/>
    </xf>
    <xf numFmtId="0" fontId="6" fillId="5" borderId="16" xfId="0" applyFont="1" applyFill="1" applyBorder="1" applyAlignment="1">
      <alignment horizontal="center" vertical="center"/>
    </xf>
    <xf numFmtId="0" fontId="6" fillId="5" borderId="14" xfId="0" applyFont="1" applyFill="1" applyBorder="1" applyAlignment="1">
      <alignment horizontal="center" vertical="center"/>
    </xf>
    <xf numFmtId="0" fontId="56" fillId="25" borderId="1" xfId="0" applyFont="1" applyFill="1" applyBorder="1" applyAlignment="1">
      <alignment horizontal="left" vertical="center"/>
    </xf>
    <xf numFmtId="0" fontId="29" fillId="0" borderId="0" xfId="0" applyFont="1" applyAlignment="1">
      <alignment horizontal="left" vertical="center"/>
    </xf>
    <xf numFmtId="0" fontId="2" fillId="0" borderId="0" xfId="0" applyFont="1" applyAlignment="1">
      <alignment horizontal="left" vertical="center"/>
    </xf>
    <xf numFmtId="0" fontId="33" fillId="23" borderId="0" xfId="0" applyFont="1" applyFill="1" applyAlignment="1">
      <alignment vertical="center"/>
    </xf>
    <xf numFmtId="0" fontId="61" fillId="23" borderId="0" xfId="0" applyFont="1" applyFill="1"/>
    <xf numFmtId="0" fontId="20" fillId="33" borderId="55" xfId="1" applyFont="1" applyFill="1" applyBorder="1" applyAlignment="1">
      <alignment horizontal="center" vertical="center"/>
    </xf>
    <xf numFmtId="0" fontId="0" fillId="23" borderId="0" xfId="0" applyFill="1" applyAlignment="1">
      <alignment vertical="top" wrapText="1"/>
    </xf>
    <xf numFmtId="0" fontId="29" fillId="23" borderId="0" xfId="0" applyFont="1" applyFill="1" applyAlignment="1">
      <alignment vertical="center" wrapText="1"/>
    </xf>
    <xf numFmtId="0" fontId="2" fillId="23" borderId="0" xfId="0" applyFont="1" applyFill="1"/>
    <xf numFmtId="0" fontId="21" fillId="23" borderId="0" xfId="0" applyFont="1" applyFill="1" applyAlignment="1">
      <alignment horizontal="left" vertical="center" indent="1"/>
    </xf>
    <xf numFmtId="0" fontId="0" fillId="23" borderId="0" xfId="0" applyFill="1" applyAlignment="1">
      <alignment horizontal="left" vertical="center" indent="1"/>
    </xf>
    <xf numFmtId="0" fontId="30" fillId="23" borderId="0" xfId="0" applyFont="1" applyFill="1"/>
    <xf numFmtId="0" fontId="34" fillId="23" borderId="0" xfId="0" quotePrefix="1" applyFont="1" applyFill="1" applyAlignment="1">
      <alignment vertical="center"/>
    </xf>
    <xf numFmtId="0" fontId="36" fillId="23" borderId="0" xfId="0" applyFont="1" applyFill="1" applyAlignment="1">
      <alignment vertical="center"/>
    </xf>
    <xf numFmtId="0" fontId="0" fillId="23" borderId="0" xfId="0" applyFill="1" applyAlignment="1">
      <alignment horizontal="left" vertical="center" indent="2"/>
    </xf>
    <xf numFmtId="0" fontId="34" fillId="23" borderId="0" xfId="0" applyFont="1" applyFill="1" applyAlignment="1">
      <alignment horizontal="left" vertical="center" indent="2"/>
    </xf>
    <xf numFmtId="0" fontId="60" fillId="23" borderId="0" xfId="0" applyFont="1" applyFill="1"/>
    <xf numFmtId="0" fontId="35" fillId="23" borderId="0" xfId="0" applyFont="1" applyFill="1" applyAlignment="1">
      <alignment vertical="center"/>
    </xf>
    <xf numFmtId="0" fontId="36" fillId="23" borderId="0" xfId="0" applyFont="1" applyFill="1" applyAlignment="1">
      <alignment horizontal="left" vertical="center" indent="1"/>
    </xf>
    <xf numFmtId="0" fontId="0" fillId="23" borderId="0" xfId="0" quotePrefix="1" applyFill="1"/>
    <xf numFmtId="0" fontId="46" fillId="23" borderId="0" xfId="0" applyFont="1" applyFill="1"/>
    <xf numFmtId="0" fontId="34" fillId="23" borderId="0" xfId="0" applyFont="1" applyFill="1" applyAlignment="1">
      <alignment horizontal="left" vertical="center" indent="1"/>
    </xf>
    <xf numFmtId="0" fontId="2" fillId="0" borderId="0" xfId="0" applyFont="1" applyAlignment="1">
      <alignment vertical="center"/>
    </xf>
    <xf numFmtId="0" fontId="57" fillId="0" borderId="0" xfId="0" applyFont="1" applyAlignment="1">
      <alignment vertical="center"/>
    </xf>
    <xf numFmtId="0" fontId="21" fillId="0" borderId="0" xfId="0" applyFont="1" applyAlignment="1">
      <alignment horizontal="left" vertical="center"/>
    </xf>
    <xf numFmtId="0" fontId="0" fillId="13" borderId="0" xfId="0" applyFill="1" applyAlignment="1">
      <alignment vertical="center"/>
    </xf>
    <xf numFmtId="0" fontId="0" fillId="31" borderId="0" xfId="0" applyFill="1" applyAlignment="1">
      <alignment vertical="center"/>
    </xf>
    <xf numFmtId="0" fontId="21" fillId="0" borderId="0" xfId="0" applyFont="1" applyAlignment="1">
      <alignment vertical="center"/>
    </xf>
    <xf numFmtId="0" fontId="58" fillId="0" borderId="0" xfId="0" applyFont="1" applyAlignment="1">
      <alignment vertical="center"/>
    </xf>
    <xf numFmtId="0" fontId="21" fillId="16" borderId="7" xfId="0" applyFont="1" applyFill="1" applyBorder="1" applyAlignment="1">
      <alignment horizontal="left" vertical="center" indent="1"/>
    </xf>
    <xf numFmtId="0" fontId="0" fillId="16" borderId="7" xfId="0" applyFill="1" applyBorder="1" applyAlignment="1">
      <alignment horizontal="left" vertical="center" indent="2"/>
    </xf>
    <xf numFmtId="0" fontId="0" fillId="16" borderId="7" xfId="0" applyFill="1" applyBorder="1"/>
    <xf numFmtId="0" fontId="0" fillId="16" borderId="10" xfId="0" applyFill="1" applyBorder="1" applyAlignment="1">
      <alignment horizontal="left" vertical="center"/>
    </xf>
    <xf numFmtId="0" fontId="52" fillId="12" borderId="80" xfId="0" applyFont="1" applyFill="1" applyBorder="1" applyAlignment="1">
      <alignment vertical="center"/>
    </xf>
    <xf numFmtId="0" fontId="68" fillId="16" borderId="0" xfId="0" applyFont="1" applyFill="1" applyAlignment="1">
      <alignment vertical="center"/>
    </xf>
    <xf numFmtId="0" fontId="0" fillId="16" borderId="0" xfId="0" applyFill="1" applyAlignment="1">
      <alignment vertical="center"/>
    </xf>
    <xf numFmtId="0" fontId="35" fillId="16" borderId="0" xfId="0" applyFont="1" applyFill="1" applyAlignment="1">
      <alignment vertical="center"/>
    </xf>
    <xf numFmtId="0" fontId="21" fillId="16" borderId="0" xfId="0" applyFont="1" applyFill="1" applyAlignment="1">
      <alignment horizontal="left" vertical="center"/>
    </xf>
    <xf numFmtId="0" fontId="61" fillId="16" borderId="0" xfId="0" applyFont="1" applyFill="1" applyAlignment="1">
      <alignment vertical="center"/>
    </xf>
    <xf numFmtId="0" fontId="0" fillId="16" borderId="0" xfId="0" applyFill="1" applyAlignment="1">
      <alignment vertical="center" wrapText="1"/>
    </xf>
    <xf numFmtId="0" fontId="33" fillId="16" borderId="0" xfId="0" applyFont="1" applyFill="1" applyAlignment="1">
      <alignment vertical="center"/>
    </xf>
    <xf numFmtId="0" fontId="31" fillId="12" borderId="64" xfId="0" applyFont="1" applyFill="1" applyBorder="1" applyAlignment="1" applyProtection="1">
      <alignment horizontal="left" vertical="center"/>
      <protection locked="0"/>
    </xf>
    <xf numFmtId="0" fontId="31" fillId="34" borderId="64" xfId="0" applyFont="1" applyFill="1" applyBorder="1" applyAlignment="1" applyProtection="1">
      <alignment horizontal="left" vertical="center"/>
      <protection locked="0"/>
    </xf>
    <xf numFmtId="0" fontId="31" fillId="34" borderId="46" xfId="0" applyFont="1" applyFill="1" applyBorder="1" applyAlignment="1" applyProtection="1">
      <alignment horizontal="left" vertical="center"/>
      <protection locked="0"/>
    </xf>
    <xf numFmtId="0" fontId="0" fillId="34" borderId="0" xfId="0" applyFill="1" applyAlignment="1">
      <alignment vertical="center"/>
    </xf>
    <xf numFmtId="0" fontId="29" fillId="16" borderId="0" xfId="0" applyFont="1" applyFill="1" applyAlignment="1">
      <alignment vertical="center"/>
    </xf>
    <xf numFmtId="0" fontId="0" fillId="35" borderId="0" xfId="0" applyFill="1" applyAlignment="1">
      <alignment vertical="center"/>
    </xf>
    <xf numFmtId="0" fontId="0" fillId="35" borderId="0" xfId="0" applyFill="1" applyAlignment="1">
      <alignment vertical="center" wrapText="1"/>
    </xf>
    <xf numFmtId="0" fontId="69" fillId="16" borderId="0" xfId="0" applyFont="1" applyFill="1" applyAlignment="1">
      <alignment vertical="center"/>
    </xf>
    <xf numFmtId="0" fontId="70" fillId="16" borderId="0" xfId="0" applyFont="1" applyFill="1" applyAlignment="1">
      <alignment horizontal="left" vertical="center"/>
    </xf>
    <xf numFmtId="0" fontId="71" fillId="16" borderId="0" xfId="0" applyFont="1" applyFill="1" applyAlignment="1">
      <alignment horizontal="left" vertical="center"/>
    </xf>
    <xf numFmtId="0" fontId="71" fillId="16" borderId="0" xfId="0" applyFont="1" applyFill="1" applyAlignment="1">
      <alignment vertical="center"/>
    </xf>
    <xf numFmtId="0" fontId="0" fillId="27" borderId="0" xfId="0" applyFill="1" applyAlignment="1">
      <alignment horizontal="center" vertical="center"/>
    </xf>
    <xf numFmtId="0" fontId="0" fillId="23" borderId="0" xfId="0" applyFill="1" applyAlignment="1">
      <alignment vertical="center"/>
    </xf>
    <xf numFmtId="0" fontId="1" fillId="19" borderId="22" xfId="0" applyFont="1" applyFill="1" applyBorder="1" applyAlignment="1">
      <alignment horizontal="center" vertical="center" wrapText="1"/>
    </xf>
    <xf numFmtId="0" fontId="1" fillId="19" borderId="22" xfId="0" applyFont="1" applyFill="1" applyBorder="1" applyAlignment="1">
      <alignment horizontal="center" vertical="top" wrapText="1"/>
    </xf>
    <xf numFmtId="0" fontId="32" fillId="19" borderId="22" xfId="0" applyFont="1" applyFill="1" applyBorder="1" applyAlignment="1">
      <alignment horizontal="center" vertical="top" wrapText="1"/>
    </xf>
    <xf numFmtId="0" fontId="26" fillId="19" borderId="22" xfId="0" applyFont="1" applyFill="1" applyBorder="1" applyAlignment="1">
      <alignment horizontal="center" vertical="top" wrapText="1"/>
    </xf>
    <xf numFmtId="0" fontId="27" fillId="19" borderId="22" xfId="0" applyFont="1" applyFill="1" applyBorder="1" applyAlignment="1">
      <alignment horizontal="center" vertical="top" wrapText="1"/>
    </xf>
    <xf numFmtId="0" fontId="34" fillId="23" borderId="0" xfId="0" quotePrefix="1" applyFont="1" applyFill="1" applyAlignment="1">
      <alignment horizontal="left" vertical="center" indent="1"/>
    </xf>
    <xf numFmtId="0" fontId="2" fillId="23" borderId="0" xfId="0" applyFont="1" applyFill="1" applyAlignment="1">
      <alignment vertical="center"/>
    </xf>
    <xf numFmtId="0" fontId="21" fillId="16" borderId="7" xfId="0" applyFont="1" applyFill="1" applyBorder="1" applyAlignment="1">
      <alignment horizontal="left" vertical="center" wrapText="1"/>
    </xf>
    <xf numFmtId="0" fontId="21" fillId="16" borderId="0" xfId="0" applyFont="1" applyFill="1" applyAlignment="1">
      <alignment horizontal="left" vertical="center" wrapText="1"/>
    </xf>
    <xf numFmtId="0" fontId="21" fillId="16" borderId="9" xfId="0" applyFont="1" applyFill="1" applyBorder="1" applyAlignment="1">
      <alignment horizontal="left" vertical="center" wrapText="1"/>
    </xf>
    <xf numFmtId="0" fontId="3" fillId="10" borderId="8" xfId="0" applyFont="1" applyFill="1" applyBorder="1" applyAlignment="1">
      <alignment horizontal="center" vertical="center"/>
    </xf>
    <xf numFmtId="0" fontId="3" fillId="10" borderId="4" xfId="0" applyFont="1" applyFill="1" applyBorder="1" applyAlignment="1">
      <alignment horizontal="center" vertical="center"/>
    </xf>
    <xf numFmtId="0" fontId="3" fillId="10" borderId="5" xfId="0" applyFont="1" applyFill="1" applyBorder="1" applyAlignment="1">
      <alignment horizontal="center" vertical="center"/>
    </xf>
    <xf numFmtId="0" fontId="21" fillId="0" borderId="85" xfId="0" applyFont="1" applyBorder="1" applyAlignment="1">
      <alignment horizontal="center" vertical="center" wrapText="1"/>
    </xf>
    <xf numFmtId="0" fontId="21" fillId="0" borderId="86" xfId="0" applyFont="1" applyBorder="1" applyAlignment="1">
      <alignment horizontal="center" vertical="center" wrapText="1"/>
    </xf>
    <xf numFmtId="0" fontId="3" fillId="3" borderId="32" xfId="0" applyFont="1" applyFill="1" applyBorder="1" applyAlignment="1">
      <alignment horizontal="center" vertical="center"/>
    </xf>
    <xf numFmtId="0" fontId="18" fillId="20" borderId="41" xfId="0" applyFont="1" applyFill="1" applyBorder="1" applyAlignment="1">
      <alignment horizontal="center" vertical="center" wrapText="1"/>
    </xf>
    <xf numFmtId="0" fontId="18" fillId="20" borderId="42" xfId="0" applyFont="1" applyFill="1" applyBorder="1" applyAlignment="1">
      <alignment horizontal="center" vertical="center" wrapText="1"/>
    </xf>
    <xf numFmtId="0" fontId="18" fillId="20" borderId="33" xfId="0" applyFont="1" applyFill="1" applyBorder="1" applyAlignment="1">
      <alignment horizontal="center" vertical="center" wrapText="1"/>
    </xf>
    <xf numFmtId="0" fontId="58" fillId="0" borderId="31" xfId="0" applyFont="1" applyBorder="1" applyAlignment="1">
      <alignment horizontal="center" vertical="center"/>
    </xf>
    <xf numFmtId="0" fontId="58" fillId="0" borderId="0" xfId="0" applyFont="1" applyAlignment="1">
      <alignment horizontal="center" vertical="center"/>
    </xf>
    <xf numFmtId="0" fontId="25" fillId="25" borderId="25" xfId="0" applyFont="1" applyFill="1" applyBorder="1" applyAlignment="1">
      <alignment horizontal="center" vertical="center"/>
    </xf>
    <xf numFmtId="0" fontId="25" fillId="25" borderId="0" xfId="0" applyFont="1" applyFill="1" applyAlignment="1">
      <alignment horizontal="center" vertical="center"/>
    </xf>
    <xf numFmtId="0" fontId="11" fillId="9" borderId="7" xfId="0" applyFont="1" applyFill="1" applyBorder="1" applyAlignment="1">
      <alignment horizontal="center" vertical="top" wrapText="1"/>
    </xf>
    <xf numFmtId="0" fontId="11" fillId="9" borderId="0" xfId="0" applyFont="1" applyFill="1" applyAlignment="1">
      <alignment horizontal="center" vertical="top" wrapText="1"/>
    </xf>
    <xf numFmtId="0" fontId="11" fillId="9" borderId="9" xfId="0" applyFont="1" applyFill="1" applyBorder="1" applyAlignment="1">
      <alignment horizontal="center" vertical="top" wrapText="1"/>
    </xf>
    <xf numFmtId="0" fontId="11" fillId="9" borderId="10" xfId="0" applyFont="1" applyFill="1" applyBorder="1" applyAlignment="1">
      <alignment horizontal="center" vertical="top" wrapText="1"/>
    </xf>
    <xf numFmtId="0" fontId="11" fillId="9" borderId="13" xfId="0" applyFont="1" applyFill="1" applyBorder="1" applyAlignment="1">
      <alignment horizontal="center" vertical="top" wrapText="1"/>
    </xf>
    <xf numFmtId="0" fontId="11" fillId="9" borderId="11" xfId="0" applyFont="1" applyFill="1" applyBorder="1" applyAlignment="1">
      <alignment horizontal="center" vertical="top" wrapText="1"/>
    </xf>
    <xf numFmtId="0" fontId="11" fillId="9" borderId="7" xfId="0" applyFont="1" applyFill="1" applyBorder="1" applyAlignment="1">
      <alignment horizontal="center" vertical="center" wrapText="1"/>
    </xf>
    <xf numFmtId="0" fontId="11" fillId="9" borderId="0" xfId="0" applyFont="1" applyFill="1" applyAlignment="1">
      <alignment horizontal="center" vertical="center" wrapText="1"/>
    </xf>
    <xf numFmtId="0" fontId="11" fillId="9" borderId="9" xfId="0" applyFont="1" applyFill="1" applyBorder="1" applyAlignment="1">
      <alignment horizontal="center" vertical="center" wrapText="1"/>
    </xf>
    <xf numFmtId="0" fontId="11" fillId="9" borderId="10" xfId="0" applyFont="1" applyFill="1" applyBorder="1" applyAlignment="1">
      <alignment horizontal="center" vertical="center" wrapText="1"/>
    </xf>
    <xf numFmtId="0" fontId="11" fillId="9" borderId="13" xfId="0" applyFont="1" applyFill="1" applyBorder="1" applyAlignment="1">
      <alignment horizontal="center" vertical="center" wrapText="1"/>
    </xf>
    <xf numFmtId="0" fontId="11" fillId="9" borderId="11" xfId="0" applyFont="1" applyFill="1" applyBorder="1" applyAlignment="1">
      <alignment horizontal="center" vertical="center" wrapText="1"/>
    </xf>
    <xf numFmtId="0" fontId="11" fillId="16" borderId="7" xfId="0" applyFont="1" applyFill="1" applyBorder="1" applyAlignment="1">
      <alignment horizontal="center" vertical="top" wrapText="1"/>
    </xf>
    <xf numFmtId="0" fontId="11" fillId="16" borderId="0" xfId="0" applyFont="1" applyFill="1" applyAlignment="1">
      <alignment horizontal="center" vertical="top" wrapText="1"/>
    </xf>
    <xf numFmtId="0" fontId="11" fillId="16" borderId="9" xfId="0" applyFont="1" applyFill="1" applyBorder="1" applyAlignment="1">
      <alignment horizontal="center" vertical="top" wrapText="1"/>
    </xf>
    <xf numFmtId="0" fontId="8" fillId="10" borderId="8" xfId="0" applyFont="1" applyFill="1" applyBorder="1" applyAlignment="1">
      <alignment horizontal="center" vertical="center"/>
    </xf>
    <xf numFmtId="0" fontId="8" fillId="10" borderId="4" xfId="0" applyFont="1" applyFill="1" applyBorder="1" applyAlignment="1">
      <alignment horizontal="center" vertical="center"/>
    </xf>
    <xf numFmtId="0" fontId="8" fillId="10" borderId="5" xfId="0" applyFont="1" applyFill="1" applyBorder="1" applyAlignment="1">
      <alignment horizontal="center" vertical="center"/>
    </xf>
    <xf numFmtId="0" fontId="0" fillId="0" borderId="85" xfId="0" applyBorder="1" applyAlignment="1">
      <alignment horizontal="left" vertical="center" wrapText="1"/>
    </xf>
    <xf numFmtId="0" fontId="0" fillId="0" borderId="86" xfId="0" applyBorder="1" applyAlignment="1">
      <alignment horizontal="left" vertical="center" wrapText="1"/>
    </xf>
    <xf numFmtId="0" fontId="29" fillId="23" borderId="40" xfId="0" applyFont="1" applyFill="1" applyBorder="1" applyAlignment="1">
      <alignment horizontal="center" vertical="center" wrapText="1"/>
    </xf>
    <xf numFmtId="0" fontId="29" fillId="32" borderId="8" xfId="0" applyFont="1" applyFill="1" applyBorder="1" applyAlignment="1">
      <alignment horizontal="center" vertical="center" wrapText="1"/>
    </xf>
    <xf numFmtId="0" fontId="29" fillId="32" borderId="10" xfId="0" applyFont="1" applyFill="1" applyBorder="1" applyAlignment="1">
      <alignment horizontal="center" vertical="center" wrapText="1"/>
    </xf>
    <xf numFmtId="0" fontId="11" fillId="32" borderId="7" xfId="0" applyFont="1" applyFill="1" applyBorder="1" applyAlignment="1">
      <alignment horizontal="center" vertical="top" wrapText="1"/>
    </xf>
    <xf numFmtId="0" fontId="11" fillId="32" borderId="0" xfId="0" applyFont="1" applyFill="1" applyAlignment="1">
      <alignment horizontal="center" vertical="top" wrapText="1"/>
    </xf>
    <xf numFmtId="0" fontId="11" fillId="32" borderId="9" xfId="0" applyFont="1" applyFill="1" applyBorder="1" applyAlignment="1">
      <alignment horizontal="center" vertical="top" wrapText="1"/>
    </xf>
    <xf numFmtId="0" fontId="11" fillId="32" borderId="10" xfId="0" applyFont="1" applyFill="1" applyBorder="1" applyAlignment="1">
      <alignment horizontal="center" vertical="top" wrapText="1"/>
    </xf>
    <xf numFmtId="0" fontId="11" fillId="32" borderId="13" xfId="0" applyFont="1" applyFill="1" applyBorder="1" applyAlignment="1">
      <alignment horizontal="center" vertical="top" wrapText="1"/>
    </xf>
    <xf numFmtId="0" fontId="11" fillId="32" borderId="11" xfId="0" applyFont="1" applyFill="1" applyBorder="1" applyAlignment="1">
      <alignment horizontal="center" vertical="top" wrapText="1"/>
    </xf>
    <xf numFmtId="0" fontId="0" fillId="2" borderId="7" xfId="0" applyFill="1" applyBorder="1" applyAlignment="1">
      <alignment horizontal="center" vertical="top" wrapText="1"/>
    </xf>
    <xf numFmtId="0" fontId="0" fillId="2" borderId="0" xfId="0" applyFill="1" applyAlignment="1">
      <alignment horizontal="center" vertical="top" wrapText="1"/>
    </xf>
    <xf numFmtId="0" fontId="0" fillId="2" borderId="9" xfId="0" applyFill="1" applyBorder="1" applyAlignment="1">
      <alignment horizontal="center" vertical="top" wrapText="1"/>
    </xf>
    <xf numFmtId="0" fontId="0" fillId="2" borderId="10" xfId="0" applyFill="1" applyBorder="1" applyAlignment="1">
      <alignment horizontal="center" vertical="top" wrapText="1"/>
    </xf>
    <xf numFmtId="0" fontId="0" fillId="2" borderId="13" xfId="0" applyFill="1" applyBorder="1" applyAlignment="1">
      <alignment horizontal="center" vertical="top" wrapText="1"/>
    </xf>
    <xf numFmtId="0" fontId="0" fillId="2" borderId="11" xfId="0" applyFill="1" applyBorder="1" applyAlignment="1">
      <alignment horizontal="center" vertical="top" wrapText="1"/>
    </xf>
    <xf numFmtId="0" fontId="26" fillId="22" borderId="70" xfId="0" applyFont="1" applyFill="1" applyBorder="1" applyAlignment="1">
      <alignment horizontal="left" vertical="top"/>
    </xf>
    <xf numFmtId="0" fontId="26" fillId="22" borderId="71" xfId="0" applyFont="1" applyFill="1" applyBorder="1" applyAlignment="1">
      <alignment horizontal="left" vertical="top"/>
    </xf>
    <xf numFmtId="0" fontId="8" fillId="10" borderId="7" xfId="0" applyFont="1" applyFill="1" applyBorder="1" applyAlignment="1">
      <alignment horizontal="center" vertical="center"/>
    </xf>
    <xf numFmtId="0" fontId="8" fillId="10" borderId="0" xfId="0" applyFont="1" applyFill="1" applyAlignment="1">
      <alignment horizontal="center" vertical="center"/>
    </xf>
    <xf numFmtId="0" fontId="8" fillId="10" borderId="9" xfId="0" applyFont="1" applyFill="1" applyBorder="1" applyAlignment="1">
      <alignment horizontal="center" vertical="center"/>
    </xf>
    <xf numFmtId="0" fontId="11" fillId="21" borderId="26" xfId="0" applyFont="1" applyFill="1" applyBorder="1" applyAlignment="1">
      <alignment horizontal="center" vertical="top" wrapText="1"/>
    </xf>
    <xf numFmtId="0" fontId="11" fillId="21" borderId="27" xfId="0" applyFont="1" applyFill="1" applyBorder="1" applyAlignment="1">
      <alignment horizontal="center" vertical="top" wrapText="1"/>
    </xf>
    <xf numFmtId="0" fontId="11" fillId="21" borderId="34" xfId="0" applyFont="1" applyFill="1" applyBorder="1" applyAlignment="1">
      <alignment horizontal="center" vertical="top" wrapText="1"/>
    </xf>
    <xf numFmtId="0" fontId="11" fillId="21" borderId="35" xfId="0" applyFont="1" applyFill="1" applyBorder="1" applyAlignment="1">
      <alignment horizontal="center" vertical="top" wrapText="1"/>
    </xf>
    <xf numFmtId="0" fontId="41" fillId="32" borderId="52" xfId="0" applyFont="1" applyFill="1" applyBorder="1" applyAlignment="1">
      <alignment horizontal="center" vertical="top" wrapText="1"/>
    </xf>
    <xf numFmtId="0" fontId="41" fillId="32" borderId="53" xfId="0" applyFont="1" applyFill="1" applyBorder="1" applyAlignment="1">
      <alignment horizontal="center" vertical="top" wrapText="1"/>
    </xf>
    <xf numFmtId="0" fontId="41" fillId="32" borderId="10" xfId="0" applyFont="1" applyFill="1" applyBorder="1" applyAlignment="1">
      <alignment horizontal="center" vertical="top" wrapText="1"/>
    </xf>
    <xf numFmtId="0" fontId="41" fillId="32" borderId="11" xfId="0" applyFont="1" applyFill="1" applyBorder="1" applyAlignment="1">
      <alignment horizontal="center" vertical="top" wrapText="1"/>
    </xf>
    <xf numFmtId="0" fontId="11" fillId="9" borderId="73" xfId="0" applyFont="1" applyFill="1" applyBorder="1" applyAlignment="1">
      <alignment horizontal="center" vertical="center" wrapText="1"/>
    </xf>
    <xf numFmtId="0" fontId="11" fillId="9" borderId="74" xfId="0" applyFont="1" applyFill="1" applyBorder="1" applyAlignment="1">
      <alignment horizontal="center" vertical="center" wrapText="1"/>
    </xf>
    <xf numFmtId="0" fontId="11" fillId="9" borderId="75" xfId="0" applyFont="1" applyFill="1" applyBorder="1" applyAlignment="1">
      <alignment horizontal="center" vertical="center" wrapText="1"/>
    </xf>
    <xf numFmtId="0" fontId="6" fillId="3" borderId="8" xfId="0" applyFont="1" applyFill="1" applyBorder="1" applyAlignment="1">
      <alignment horizontal="center" vertical="center"/>
    </xf>
    <xf numFmtId="0" fontId="6" fillId="3" borderId="4" xfId="0" applyFont="1" applyFill="1" applyBorder="1" applyAlignment="1">
      <alignment horizontal="center" vertical="center"/>
    </xf>
    <xf numFmtId="0" fontId="6" fillId="3" borderId="5" xfId="0" applyFont="1" applyFill="1" applyBorder="1" applyAlignment="1">
      <alignment horizontal="center" vertical="center"/>
    </xf>
    <xf numFmtId="0" fontId="29" fillId="16" borderId="0" xfId="0" applyFont="1" applyFill="1" applyAlignment="1">
      <alignment horizontal="left" vertical="center" wrapText="1"/>
    </xf>
    <xf numFmtId="0" fontId="0" fillId="16" borderId="0" xfId="0" applyFill="1" applyAlignment="1">
      <alignment horizontal="left" vertical="center" wrapText="1"/>
    </xf>
    <xf numFmtId="0" fontId="0" fillId="23" borderId="0" xfId="0" applyFill="1" applyAlignment="1">
      <alignment horizontal="left" wrapText="1"/>
    </xf>
    <xf numFmtId="0" fontId="21" fillId="23" borderId="0" xfId="0" applyFont="1" applyFill="1" applyAlignment="1">
      <alignment horizontal="left" vertical="center" wrapText="1"/>
    </xf>
    <xf numFmtId="0" fontId="0" fillId="0" borderId="0" xfId="0" applyAlignment="1">
      <alignment horizontal="left" vertical="center" wrapText="1"/>
    </xf>
    <xf numFmtId="0" fontId="21" fillId="27" borderId="59" xfId="0" applyFont="1" applyFill="1" applyBorder="1" applyAlignment="1">
      <alignment horizontal="center"/>
    </xf>
    <xf numFmtId="0" fontId="21" fillId="27" borderId="60" xfId="0" applyFont="1" applyFill="1" applyBorder="1" applyAlignment="1">
      <alignment horizontal="center"/>
    </xf>
    <xf numFmtId="0" fontId="35" fillId="23" borderId="0" xfId="0" applyFont="1" applyFill="1" applyAlignment="1">
      <alignment horizontal="left" vertical="center" wrapText="1"/>
    </xf>
    <xf numFmtId="0" fontId="21" fillId="27" borderId="54" xfId="0" applyFont="1" applyFill="1" applyBorder="1" applyAlignment="1">
      <alignment horizontal="center"/>
    </xf>
    <xf numFmtId="0" fontId="21" fillId="27" borderId="56" xfId="0" applyFont="1" applyFill="1" applyBorder="1" applyAlignment="1">
      <alignment horizontal="center"/>
    </xf>
    <xf numFmtId="0" fontId="0" fillId="23" borderId="0" xfId="0" applyFill="1" applyAlignment="1">
      <alignment horizontal="left" vertical="center" wrapText="1"/>
    </xf>
    <xf numFmtId="0" fontId="61" fillId="23" borderId="0" xfId="0" applyFont="1" applyFill="1" applyAlignment="1">
      <alignment horizontal="left" wrapText="1"/>
    </xf>
    <xf numFmtId="0" fontId="0" fillId="23" borderId="0" xfId="0" applyFill="1" applyAlignment="1">
      <alignment horizontal="left" vertical="top" wrapText="1"/>
    </xf>
    <xf numFmtId="0" fontId="0" fillId="23" borderId="0" xfId="0" applyFill="1" applyAlignment="1">
      <alignment horizontal="left" vertical="top"/>
    </xf>
    <xf numFmtId="0" fontId="59" fillId="23" borderId="0" xfId="0" applyFont="1" applyFill="1" applyAlignment="1">
      <alignment horizontal="left" vertical="center" wrapText="1"/>
    </xf>
    <xf numFmtId="0" fontId="60" fillId="23" borderId="0" xfId="0" applyFont="1" applyFill="1" applyAlignment="1">
      <alignment horizontal="left" wrapText="1"/>
    </xf>
    <xf numFmtId="0" fontId="29" fillId="23" borderId="0" xfId="0" applyFont="1" applyFill="1" applyAlignment="1">
      <alignment horizontal="left" vertical="center" wrapText="1"/>
    </xf>
    <xf numFmtId="0" fontId="0" fillId="23" borderId="0" xfId="0" applyFill="1" applyAlignment="1">
      <alignment horizontal="center" vertical="top" wrapText="1"/>
    </xf>
  </cellXfs>
  <cellStyles count="3">
    <cellStyle name="Normal" xfId="0" builtinId="0"/>
    <cellStyle name="Normal 2 2 2 2 2" xfId="2" xr:uid="{16103A7C-1E86-41CD-8A35-FF74A5ADB7E1}"/>
    <cellStyle name="Normal 4 3 4 2 2 2" xfId="1" xr:uid="{5FAC71B5-D33A-4EF4-B9D4-9289B78F7A77}"/>
  </cellStyles>
  <dxfs count="0"/>
  <tableStyles count="0" defaultTableStyle="TableStyleMedium9" defaultPivotStyle="PivotStyleLight16"/>
  <colors>
    <mruColors>
      <color rgb="FFD9E1F2"/>
      <color rgb="FF0033CC"/>
      <color rgb="FFF9FAFB"/>
      <color rgb="FF705300"/>
      <color rgb="FFFFFFD9"/>
      <color rgb="FFF8CBAD"/>
      <color rgb="FFFFF2CC"/>
      <color rgb="FFFAFAFA"/>
      <color rgb="FFFFFFFF"/>
      <color rgb="FF33415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3</xdr:row>
      <xdr:rowOff>0</xdr:rowOff>
    </xdr:from>
    <xdr:to>
      <xdr:col>3</xdr:col>
      <xdr:colOff>1705471</xdr:colOff>
      <xdr:row>15</xdr:row>
      <xdr:rowOff>238605</xdr:rowOff>
    </xdr:to>
    <xdr:pic>
      <xdr:nvPicPr>
        <xdr:cNvPr id="2" name="Image 1">
          <a:extLst>
            <a:ext uri="{FF2B5EF4-FFF2-40B4-BE49-F238E27FC236}">
              <a16:creationId xmlns:a16="http://schemas.microsoft.com/office/drawing/2014/main" id="{8451FAD2-0555-93E7-EA9E-E3708CCF6B88}"/>
            </a:ext>
          </a:extLst>
        </xdr:cNvPr>
        <xdr:cNvPicPr>
          <a:picLocks noChangeAspect="1"/>
        </xdr:cNvPicPr>
      </xdr:nvPicPr>
      <xdr:blipFill>
        <a:blip xmlns:r="http://schemas.openxmlformats.org/officeDocument/2006/relationships" r:embed="rId1"/>
        <a:stretch>
          <a:fillRect/>
        </a:stretch>
      </xdr:blipFill>
      <xdr:spPr>
        <a:xfrm>
          <a:off x="1524000" y="571500"/>
          <a:ext cx="3553321" cy="34390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4</xdr:col>
      <xdr:colOff>981785</xdr:colOff>
      <xdr:row>24</xdr:row>
      <xdr:rowOff>162506</xdr:rowOff>
    </xdr:to>
    <xdr:pic>
      <xdr:nvPicPr>
        <xdr:cNvPr id="2" name="Image 1">
          <a:extLst>
            <a:ext uri="{FF2B5EF4-FFF2-40B4-BE49-F238E27FC236}">
              <a16:creationId xmlns:a16="http://schemas.microsoft.com/office/drawing/2014/main" id="{9956064A-1CC1-4C05-80AD-27FFFE61BB91}"/>
            </a:ext>
          </a:extLst>
        </xdr:cNvPr>
        <xdr:cNvPicPr>
          <a:picLocks noChangeAspect="1"/>
        </xdr:cNvPicPr>
      </xdr:nvPicPr>
      <xdr:blipFill>
        <a:blip xmlns:r="http://schemas.openxmlformats.org/officeDocument/2006/relationships" r:embed="rId1"/>
        <a:stretch>
          <a:fillRect/>
        </a:stretch>
      </xdr:blipFill>
      <xdr:spPr>
        <a:xfrm>
          <a:off x="762000" y="59978925"/>
          <a:ext cx="5087060" cy="416300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314"/>
  <sheetViews>
    <sheetView showGridLines="0" tabSelected="1" topLeftCell="AK1" zoomScaleNormal="100" workbookViewId="0">
      <selection activeCell="AY7" sqref="AY7"/>
    </sheetView>
  </sheetViews>
  <sheetFormatPr baseColWidth="10" defaultColWidth="9.140625" defaultRowHeight="15"/>
  <cols>
    <col min="1" max="1" width="80.140625" style="3" customWidth="1"/>
    <col min="2" max="2" width="25.5703125" style="3" customWidth="1"/>
    <col min="3" max="3" width="90.85546875" style="3" customWidth="1"/>
    <col min="4" max="4" width="76.7109375" style="3" customWidth="1"/>
    <col min="5" max="5" width="45.140625" style="3" customWidth="1"/>
    <col min="6" max="6" width="88.42578125" style="3" customWidth="1"/>
    <col min="7" max="7" width="54.140625" style="3" customWidth="1"/>
    <col min="8" max="8" width="22.5703125" style="3" customWidth="1"/>
    <col min="9" max="15" width="18.7109375" style="3" customWidth="1"/>
    <col min="16" max="16" width="94" style="3" customWidth="1"/>
    <col min="17" max="17" width="13.7109375" customWidth="1"/>
    <col min="18" max="18" width="15.42578125" customWidth="1"/>
    <col min="19" max="19" width="12.5703125" style="3" customWidth="1"/>
    <col min="20" max="20" width="12" style="3" customWidth="1"/>
    <col min="21" max="21" width="92" style="3" customWidth="1"/>
    <col min="22" max="22" width="16.28515625" style="3" customWidth="1"/>
    <col min="23" max="23" width="30.140625" style="3" customWidth="1"/>
    <col min="24" max="24" width="18.7109375" style="3" customWidth="1"/>
    <col min="25" max="25" width="10" style="3" customWidth="1"/>
    <col min="26" max="26" width="13" customWidth="1"/>
    <col min="27" max="27" width="46.28515625" style="3" customWidth="1"/>
    <col min="28" max="28" width="14.28515625" style="3" customWidth="1"/>
    <col min="29" max="29" width="11.5703125" style="3" customWidth="1"/>
    <col min="30" max="30" width="16.7109375" style="3" customWidth="1"/>
    <col min="31" max="31" width="13" customWidth="1"/>
    <col min="32" max="32" width="11.28515625" style="3" customWidth="1"/>
    <col min="33" max="33" width="43.5703125" style="3" customWidth="1"/>
    <col min="34" max="34" width="33.28515625" style="3" customWidth="1"/>
    <col min="35" max="35" width="49" style="3" customWidth="1"/>
    <col min="36" max="36" width="53.85546875" style="3" customWidth="1"/>
    <col min="37" max="37" width="10" style="3" customWidth="1"/>
    <col min="38" max="38" width="22" style="3" customWidth="1"/>
    <col min="39" max="39" width="26.140625" customWidth="1"/>
    <col min="40" max="40" width="18" style="3" customWidth="1"/>
    <col min="41" max="41" width="21.140625" customWidth="1"/>
    <col min="42" max="42" width="13" customWidth="1"/>
    <col min="43" max="43" width="22" style="3" customWidth="1"/>
    <col min="44" max="44" width="12" style="3" customWidth="1"/>
    <col min="45" max="45" width="24.28515625" style="3" customWidth="1"/>
    <col min="46" max="46" width="23.28515625" style="3" customWidth="1"/>
    <col min="47" max="47" width="22.85546875" style="3" customWidth="1"/>
    <col min="48" max="59" width="12" style="3" customWidth="1"/>
    <col min="60" max="63" width="9.140625" style="3" customWidth="1"/>
    <col min="64" max="16384" width="9.140625" style="3"/>
  </cols>
  <sheetData>
    <row r="1" spans="1:47" ht="30" customHeight="1">
      <c r="A1" s="235" t="s">
        <v>0</v>
      </c>
      <c r="B1" s="235"/>
      <c r="C1" s="235"/>
      <c r="D1" s="235"/>
      <c r="E1" s="107">
        <f t="shared" ref="E1:N1" ca="1" si="0">CELL("largeur",E1)</f>
        <v>44</v>
      </c>
      <c r="F1" s="107">
        <f t="shared" ca="1" si="0"/>
        <v>88</v>
      </c>
      <c r="G1" s="107">
        <f t="shared" ca="1" si="0"/>
        <v>53</v>
      </c>
      <c r="H1" s="107">
        <f t="shared" ca="1" si="0"/>
        <v>22</v>
      </c>
      <c r="I1" s="107">
        <f t="shared" ca="1" si="0"/>
        <v>18</v>
      </c>
      <c r="J1" s="107">
        <f t="shared" ca="1" si="0"/>
        <v>18</v>
      </c>
      <c r="K1" s="107">
        <f t="shared" ca="1" si="0"/>
        <v>18</v>
      </c>
      <c r="L1" s="107">
        <f t="shared" ca="1" si="0"/>
        <v>18</v>
      </c>
      <c r="M1" s="107">
        <f t="shared" ca="1" si="0"/>
        <v>18</v>
      </c>
      <c r="N1" s="107">
        <f t="shared" ca="1" si="0"/>
        <v>18</v>
      </c>
      <c r="O1" s="114">
        <f t="shared" ref="O1:Q1" ca="1" si="1">CELL("largeur",O1)</f>
        <v>18</v>
      </c>
      <c r="P1" s="107">
        <f t="shared" ca="1" si="1"/>
        <v>93</v>
      </c>
      <c r="Q1" s="107">
        <f t="shared" ca="1" si="1"/>
        <v>13</v>
      </c>
      <c r="R1" s="107">
        <f t="shared" ref="R1:AL1" ca="1" si="2">CELL("largeur",R1)</f>
        <v>15</v>
      </c>
      <c r="S1" s="107">
        <f t="shared" ca="1" si="2"/>
        <v>12</v>
      </c>
      <c r="T1" s="107">
        <f t="shared" ca="1" si="2"/>
        <v>11</v>
      </c>
      <c r="U1" s="107">
        <f t="shared" ca="1" si="2"/>
        <v>91</v>
      </c>
      <c r="V1" s="107">
        <f t="shared" ca="1" si="2"/>
        <v>16</v>
      </c>
      <c r="W1" s="107">
        <f t="shared" ca="1" si="2"/>
        <v>29</v>
      </c>
      <c r="X1" s="107">
        <f t="shared" ca="1" si="2"/>
        <v>18</v>
      </c>
      <c r="Y1" s="107">
        <f t="shared" ca="1" si="2"/>
        <v>9</v>
      </c>
      <c r="Z1" s="107">
        <f t="shared" ca="1" si="2"/>
        <v>12</v>
      </c>
      <c r="AA1" s="107">
        <f t="shared" ca="1" si="2"/>
        <v>46</v>
      </c>
      <c r="AB1" s="107">
        <f t="shared" ca="1" si="2"/>
        <v>14</v>
      </c>
      <c r="AC1" s="107">
        <f t="shared" ca="1" si="2"/>
        <v>11</v>
      </c>
      <c r="AD1" s="107">
        <f t="shared" ca="1" si="2"/>
        <v>16</v>
      </c>
      <c r="AE1" s="107">
        <f t="shared" ca="1" si="2"/>
        <v>12</v>
      </c>
      <c r="AF1" s="107">
        <f t="shared" ca="1" si="2"/>
        <v>11</v>
      </c>
      <c r="AG1" s="107">
        <f t="shared" ca="1" si="2"/>
        <v>43</v>
      </c>
      <c r="AH1" s="107">
        <f t="shared" ca="1" si="2"/>
        <v>33</v>
      </c>
      <c r="AI1" s="107">
        <f t="shared" ca="1" si="2"/>
        <v>48</v>
      </c>
      <c r="AJ1" s="107">
        <f t="shared" ca="1" si="2"/>
        <v>53</v>
      </c>
      <c r="AK1" s="107">
        <f t="shared" ca="1" si="2"/>
        <v>9</v>
      </c>
      <c r="AL1" s="107">
        <f t="shared" ca="1" si="2"/>
        <v>21</v>
      </c>
      <c r="AM1" s="107">
        <f t="shared" ref="AM1:AQ1" ca="1" si="3">CELL("largeur",AM1)</f>
        <v>25</v>
      </c>
      <c r="AN1" s="107">
        <f t="shared" ca="1" si="3"/>
        <v>17</v>
      </c>
      <c r="AO1" s="107">
        <f t="shared" ca="1" si="3"/>
        <v>20</v>
      </c>
      <c r="AP1" s="107">
        <f t="shared" ca="1" si="3"/>
        <v>12</v>
      </c>
      <c r="AQ1" s="107">
        <f t="shared" ca="1" si="3"/>
        <v>21</v>
      </c>
      <c r="AR1" s="114">
        <f t="shared" ref="AR1" ca="1" si="4">CELL("largeur",AR1)</f>
        <v>11</v>
      </c>
      <c r="AS1" s="110" t="s">
        <v>673</v>
      </c>
    </row>
    <row r="2" spans="1:47" ht="32.25" customHeight="1" thickBot="1">
      <c r="A2" s="236" t="s">
        <v>2</v>
      </c>
      <c r="B2" s="237"/>
      <c r="C2" s="237"/>
      <c r="D2" s="238"/>
      <c r="E2" s="108">
        <v>44</v>
      </c>
      <c r="F2" s="108">
        <v>88</v>
      </c>
      <c r="G2" s="108">
        <v>53</v>
      </c>
      <c r="H2" s="108">
        <v>22</v>
      </c>
      <c r="I2" s="108">
        <v>18</v>
      </c>
      <c r="J2" s="108">
        <v>18</v>
      </c>
      <c r="K2" s="108">
        <v>18</v>
      </c>
      <c r="L2" s="108">
        <v>18</v>
      </c>
      <c r="M2" s="108">
        <v>18</v>
      </c>
      <c r="N2" s="108">
        <v>18</v>
      </c>
      <c r="O2" s="115">
        <v>12</v>
      </c>
      <c r="P2" s="108">
        <v>13</v>
      </c>
      <c r="Q2" s="108">
        <v>14</v>
      </c>
      <c r="R2" s="108">
        <v>15</v>
      </c>
      <c r="S2" s="108">
        <v>12</v>
      </c>
      <c r="T2" s="108">
        <v>11</v>
      </c>
      <c r="U2" s="108">
        <v>91</v>
      </c>
      <c r="V2" s="108">
        <v>16</v>
      </c>
      <c r="W2" s="108">
        <v>29</v>
      </c>
      <c r="X2" s="108">
        <v>18</v>
      </c>
      <c r="Y2" s="108">
        <v>9</v>
      </c>
      <c r="Z2" s="108">
        <v>12</v>
      </c>
      <c r="AA2" s="108">
        <v>35</v>
      </c>
      <c r="AB2" s="108">
        <v>14</v>
      </c>
      <c r="AC2" s="108">
        <v>11</v>
      </c>
      <c r="AD2" s="108">
        <v>16</v>
      </c>
      <c r="AE2" s="108">
        <v>12</v>
      </c>
      <c r="AF2" s="108">
        <v>11</v>
      </c>
      <c r="AG2" s="108">
        <v>43</v>
      </c>
      <c r="AH2" s="108">
        <v>33</v>
      </c>
      <c r="AI2" s="108">
        <v>48</v>
      </c>
      <c r="AJ2" s="108">
        <v>53</v>
      </c>
      <c r="AK2" s="108">
        <v>9</v>
      </c>
      <c r="AL2" s="108">
        <v>21</v>
      </c>
      <c r="AM2" s="108">
        <v>22</v>
      </c>
      <c r="AN2" s="108">
        <v>23</v>
      </c>
      <c r="AO2" s="108">
        <v>24</v>
      </c>
      <c r="AP2" s="108">
        <v>25</v>
      </c>
      <c r="AQ2" s="108">
        <v>26</v>
      </c>
      <c r="AR2" s="115">
        <v>12</v>
      </c>
      <c r="AS2" s="110" t="s">
        <v>674</v>
      </c>
    </row>
    <row r="3" spans="1:47" ht="18" customHeight="1" thickBot="1">
      <c r="A3" s="239" t="s">
        <v>687</v>
      </c>
      <c r="B3" s="239"/>
      <c r="C3" s="31" t="s">
        <v>10</v>
      </c>
      <c r="F3" s="29" t="s">
        <v>3</v>
      </c>
      <c r="G3" s="30"/>
      <c r="I3" s="294" t="s">
        <v>4</v>
      </c>
      <c r="J3" s="295"/>
      <c r="K3" s="295"/>
      <c r="L3" s="295"/>
      <c r="M3" s="295"/>
      <c r="N3" s="296"/>
      <c r="P3" s="241" t="s">
        <v>1</v>
      </c>
      <c r="Q3" s="242"/>
      <c r="S3"/>
      <c r="T3"/>
      <c r="AS3" s="116" t="s">
        <v>9</v>
      </c>
      <c r="AT3" s="58"/>
      <c r="AU3" s="59"/>
    </row>
    <row r="4" spans="1:47" ht="80.099999999999994" customHeight="1">
      <c r="A4" s="240"/>
      <c r="B4" s="240"/>
      <c r="C4" s="283" t="s">
        <v>11</v>
      </c>
      <c r="D4" s="284"/>
      <c r="E4" s="263" t="s">
        <v>668</v>
      </c>
      <c r="F4" s="287" t="s">
        <v>12</v>
      </c>
      <c r="G4" s="288"/>
      <c r="H4" s="264" t="s">
        <v>537</v>
      </c>
      <c r="I4" s="280" t="s">
        <v>13</v>
      </c>
      <c r="J4" s="281"/>
      <c r="K4" s="281"/>
      <c r="L4" s="281"/>
      <c r="M4" s="281"/>
      <c r="N4" s="282"/>
      <c r="P4" s="241"/>
      <c r="Q4" s="242"/>
      <c r="S4"/>
      <c r="T4"/>
      <c r="V4" s="95" t="str">
        <f>IF(C4="","",LOWER(TRIM(CLEAN(SUBSTITUTE(SUBSTITUTE(SUBSTITUTE(SUBSTITUTE(SUBSTITUTE(SUBSTITUTE(SUBSTITUTE(SUBSTITUTE(SUBSTITUTE(SUBSTITUTE(SUBSTITUTE(SUBSTITUTE(SUBSTITUTE(SUBSTITUTE(SUBSTITUTE(SUBSTITUTE(C4,CHAR(160)," "),CHAR(9)," "),CHAR(10)," "),CHAR(13)," "),"’","'"),"."," "),","," "),";"," "),":"," "),"!"," "),"?"," "),"«"," "),"»"," "),"("," "),")"," "),"-"," ")))))</f>
        <v>brief concours / production exemple objectif pâté en croûte niveau concours + assortiment traiteur 120 portions ingrédients clés pâte farine blé/gluten beurre/lait œufs mêlée volaille porc foie gras pistaches/fruits à coque gelée fond/poisson ou gélatine assaisonnement moutarde céleri épices exigences traçabilité lot fournisseur dlc n° lot contrôle t° réception hachage/mélange sans échauffement hygiène cutter/poussoir séparation cru/cuit cuisson sonde au cœur + enregistrement selon pms refroidissement rapide + stockage 0–3°c conditionnement sous vide/map/barquettes propres étiquetage complet dénomination allergènes lot dlc conditions de conservation service tranche nette maintien froid gestion retours nettoyage/désinfection fin de poste</v>
      </c>
      <c r="W4" s="96"/>
      <c r="X4" s="96"/>
      <c r="Y4" s="97"/>
      <c r="Z4" t="s">
        <v>27</v>
      </c>
      <c r="AM4" s="109"/>
      <c r="AS4" s="243" t="s">
        <v>18</v>
      </c>
      <c r="AT4" s="244"/>
      <c r="AU4" s="245"/>
    </row>
    <row r="5" spans="1:47" ht="80.099999999999994" customHeight="1" thickBot="1">
      <c r="A5" s="194"/>
      <c r="B5" s="194"/>
      <c r="C5" s="285"/>
      <c r="D5" s="286"/>
      <c r="E5" s="263"/>
      <c r="F5" s="289"/>
      <c r="G5" s="290"/>
      <c r="H5" s="265"/>
      <c r="I5" s="266" t="s">
        <v>19</v>
      </c>
      <c r="J5" s="267"/>
      <c r="K5" s="267"/>
      <c r="L5" s="267"/>
      <c r="M5" s="267"/>
      <c r="N5" s="268"/>
      <c r="P5" s="25"/>
      <c r="S5"/>
      <c r="T5"/>
      <c r="V5" s="272" t="str">
        <f>IF(V4="","", " "&amp;V4&amp;" ")</f>
        <v xml:space="preserve"> brief concours / production exemple objectif pâté en croûte niveau concours + assortiment traiteur 120 portions ingrédients clés pâte farine blé/gluten beurre/lait œufs mêlée volaille porc foie gras pistaches/fruits à coque gelée fond/poisson ou gélatine assaisonnement moutarde céleri épices exigences traçabilité lot fournisseur dlc n° lot contrôle t° réception hachage/mélange sans échauffement hygiène cutter/poussoir séparation cru/cuit cuisson sonde au cœur + enregistrement selon pms refroidissement rapide + stockage 0–3°c conditionnement sous vide/map/barquettes propres étiquetage complet dénomination allergènes lot dlc conditions de conservation service tranche nette maintien froid gestion retours nettoyage/désinfection fin de poste </v>
      </c>
      <c r="W5" s="273"/>
      <c r="X5" s="273"/>
      <c r="Y5" s="274"/>
      <c r="AS5" s="246"/>
      <c r="AT5" s="247"/>
      <c r="AU5" s="248"/>
    </row>
    <row r="6" spans="1:47" s="54" customFormat="1" ht="50.1" customHeight="1">
      <c r="A6" s="90" t="s">
        <v>21</v>
      </c>
      <c r="B6" s="103">
        <f>S17</f>
        <v>73</v>
      </c>
      <c r="C6" s="92" t="s">
        <v>22</v>
      </c>
      <c r="D6" s="154" t="str">
        <f>T17</f>
        <v>SOLIDE</v>
      </c>
      <c r="E6" s="92" t="s">
        <v>23</v>
      </c>
      <c r="F6" s="100" t="s">
        <v>26</v>
      </c>
      <c r="G6" s="92" t="s">
        <v>536</v>
      </c>
      <c r="I6" s="266"/>
      <c r="J6" s="267"/>
      <c r="K6" s="267"/>
      <c r="L6" s="267"/>
      <c r="M6" s="267"/>
      <c r="N6" s="268"/>
      <c r="P6" s="55"/>
      <c r="R6" s="112" t="s">
        <v>5</v>
      </c>
      <c r="S6" s="113"/>
      <c r="T6" s="113"/>
      <c r="U6" s="113"/>
      <c r="V6" s="272"/>
      <c r="W6" s="273"/>
      <c r="X6" s="273"/>
      <c r="Y6" s="274"/>
      <c r="AG6" s="3"/>
      <c r="AK6" s="3"/>
      <c r="AL6" s="3"/>
      <c r="AM6"/>
      <c r="AS6" s="117" t="s">
        <v>8</v>
      </c>
      <c r="AT6" s="118"/>
      <c r="AU6" s="119"/>
    </row>
    <row r="7" spans="1:47" ht="42" customHeight="1">
      <c r="A7" s="104" t="s">
        <v>25</v>
      </c>
      <c r="B7" s="101">
        <v>15</v>
      </c>
      <c r="C7" s="155" t="str">
        <f>IF($AH$311="","",IF(ROW()-6&gt;$B$7,"",TRIM(MID(SUBSTITUTE($AH$311,CHAR(10),REPT(" ",999)),(ROW()-7)*999+1,999))))</f>
        <v>🌾 Allergènes &amp; intolérances : farine</v>
      </c>
      <c r="D7" s="155" t="str">
        <f>IF($AJ$311="","",IF(ROW()-6&gt;$B$7,"",TRIM(MID(SUBSTITUTE($AJ$311,CHAR(10),REPT(" ",999)),(ROW()-7)*999+1,999))))</f>
        <v>🌾 Allergène : céréales contenant du gluten → annoncer + éviter contamination croisée.</v>
      </c>
      <c r="E7" s="92">
        <f>SUMPRODUCT(--($X$15:$X$314="CRITIQUE"),--($AF$15:$AF$314))</f>
        <v>11</v>
      </c>
      <c r="F7" s="101">
        <f>SUMPRODUCT(--($AF$15:$AF$314))</f>
        <v>29</v>
      </c>
      <c r="G7" s="91" t="str">
        <f>IF($P$8="","OK",$P$8)</f>
        <v>OK</v>
      </c>
      <c r="I7" s="266"/>
      <c r="J7" s="267"/>
      <c r="K7" s="267"/>
      <c r="L7" s="267"/>
      <c r="M7" s="267"/>
      <c r="N7" s="268"/>
      <c r="P7" s="25"/>
      <c r="R7" s="112" t="s">
        <v>14</v>
      </c>
      <c r="S7" s="111"/>
      <c r="T7" s="111"/>
      <c r="U7" s="111"/>
      <c r="V7" s="272"/>
      <c r="W7" s="273"/>
      <c r="X7" s="273"/>
      <c r="Y7" s="274"/>
      <c r="AA7" s="54"/>
      <c r="AM7" s="4"/>
      <c r="AS7" s="249" t="s">
        <v>17</v>
      </c>
      <c r="AT7" s="250"/>
      <c r="AU7" s="251"/>
    </row>
    <row r="8" spans="1:47" ht="36" customHeight="1" thickBot="1">
      <c r="A8" s="102" t="s">
        <v>651</v>
      </c>
      <c r="I8" s="269"/>
      <c r="J8" s="270"/>
      <c r="K8" s="270"/>
      <c r="L8" s="270"/>
      <c r="M8" s="270"/>
      <c r="N8" s="271"/>
      <c r="O8" s="24"/>
      <c r="P8" s="25"/>
      <c r="R8" s="112" t="s">
        <v>20</v>
      </c>
      <c r="S8" s="111"/>
      <c r="T8" s="111"/>
      <c r="U8" s="111"/>
      <c r="V8" s="275"/>
      <c r="W8" s="276"/>
      <c r="X8" s="276"/>
      <c r="Y8" s="277"/>
      <c r="Z8" t="s">
        <v>27</v>
      </c>
      <c r="AA8" s="54"/>
      <c r="AL8" s="4"/>
      <c r="AS8" s="249"/>
      <c r="AT8" s="250"/>
      <c r="AU8" s="251"/>
    </row>
    <row r="9" spans="1:47" ht="39.950000000000003" customHeight="1" thickBot="1">
      <c r="A9" s="93" t="s">
        <v>28</v>
      </c>
      <c r="B9" s="220" t="s">
        <v>29</v>
      </c>
      <c r="C9" s="152" t="s">
        <v>30</v>
      </c>
      <c r="D9" s="153" t="s">
        <v>31</v>
      </c>
      <c r="F9" s="99"/>
      <c r="G9" s="99"/>
      <c r="O9" s="24"/>
      <c r="P9" s="129" t="s">
        <v>675</v>
      </c>
      <c r="Q9" s="129"/>
      <c r="R9" s="129"/>
      <c r="S9" s="129"/>
      <c r="T9" s="129"/>
      <c r="U9" s="130"/>
      <c r="AL9" s="4"/>
      <c r="AM9" s="9"/>
      <c r="AS9" s="249"/>
      <c r="AT9" s="250"/>
      <c r="AU9" s="251"/>
    </row>
    <row r="10" spans="1:47" ht="39.950000000000003" customHeight="1" thickBot="1">
      <c r="A10" s="93" t="s">
        <v>32</v>
      </c>
      <c r="B10" s="221">
        <f t="shared" ref="B10:B24" si="5">IF(C10="","",ROW()-9)</f>
        <v>1</v>
      </c>
      <c r="C10" s="53" t="str">
        <f t="shared" ref="C10:C24" si="6">IF($AH$311="","",IF(ROW()-9&gt;$B$7,"",TRIM(MID(SUBSTITUTE($AH$311,CHAR(10),REPT(" ",999)),(ROW()-10)*999+1,999))))</f>
        <v>🌾 Allergènes &amp; intolérances : farine</v>
      </c>
      <c r="D10" s="87" t="str">
        <f t="shared" ref="D10:D24" si="7">IF($AJ$311="","",IF(ROW()-9&gt;$B$7,"",TRIM(MID(SUBSTITUTE($AJ$311,CHAR(10),REPT(" ",999)),(ROW()-10)*999+1,999))))</f>
        <v>🌾 Allergène : céréales contenant du gluten → annoncer + éviter contamination croisée.</v>
      </c>
      <c r="E10" s="165" t="s">
        <v>682</v>
      </c>
      <c r="F10" s="163" t="s">
        <v>683</v>
      </c>
      <c r="G10" s="164" t="s">
        <v>684</v>
      </c>
      <c r="I10" s="162" t="s">
        <v>681</v>
      </c>
      <c r="J10" s="45"/>
      <c r="K10" s="45"/>
      <c r="L10" s="45"/>
      <c r="M10" s="45"/>
      <c r="N10" s="46"/>
      <c r="O10" s="24"/>
      <c r="P10" s="124" t="s">
        <v>34</v>
      </c>
      <c r="Q10" s="125" t="s">
        <v>35</v>
      </c>
      <c r="R10" s="126" t="s">
        <v>36</v>
      </c>
      <c r="S10" s="126" t="s">
        <v>37</v>
      </c>
      <c r="T10" s="126" t="s">
        <v>38</v>
      </c>
      <c r="U10" s="131" t="s">
        <v>39</v>
      </c>
      <c r="AL10" s="4"/>
      <c r="AS10" s="249"/>
      <c r="AT10" s="250"/>
      <c r="AU10" s="251"/>
    </row>
    <row r="11" spans="1:47" ht="39.950000000000003" customHeight="1" thickBot="1">
      <c r="A11" s="93" t="s">
        <v>40</v>
      </c>
      <c r="B11" s="221">
        <f t="shared" si="5"/>
        <v>2</v>
      </c>
      <c r="C11" s="53" t="str">
        <f t="shared" si="6"/>
        <v>🌾 Allergènes &amp; intolérances : pâte</v>
      </c>
      <c r="D11" s="87" t="str">
        <f t="shared" si="7"/>
        <v>🌾 Allergène : céréales contenant du gluten → annoncer + éviter contamination croisée.</v>
      </c>
      <c r="E11" s="88" t="s">
        <v>41</v>
      </c>
      <c r="F11" s="80" t="str">
        <f t="shared" ref="F11:F18" si="8">IF(SUMPRODUCT(--($W$15:$W$314=E11),--($AF$15:$AF$314))&gt;0,"✅","")</f>
        <v>✅</v>
      </c>
      <c r="G11" s="81">
        <f t="shared" ref="G11:G18" si="9">SUMPRODUCT(--($W$15:$W$314=E11),--($AF$15:$AF$314))</f>
        <v>6</v>
      </c>
      <c r="I11" s="47" t="s">
        <v>42</v>
      </c>
      <c r="J11" s="48"/>
      <c r="K11" s="48"/>
      <c r="L11" s="48"/>
      <c r="M11" s="48"/>
      <c r="N11" s="49"/>
      <c r="O11" s="24"/>
      <c r="P11" s="120" t="s">
        <v>43</v>
      </c>
      <c r="Q11" s="122">
        <v>20</v>
      </c>
      <c r="R11" s="34">
        <f>IF($G$11=0,0,IF((--ISNUMBER(SEARCH("allerg",$V$5))+--ISNUMBER(SEARCH("inco",$V$5))+--ISNUMBER(SEARCH("contamin",$V$5))+--ISNUMBER(SEARCH("crois",$V$5))+--ISNUMBER(SEARCH("separ",$V$5)))=0,1,IF((--ISNUMBER(SEARCH("contamin",$V$5))+--ISNUMBER(SEARCH("crois",$V$5))+--ISNUMBER(SEARCH("separ",$V$5)))&gt;0,3,2)))</f>
        <v>2</v>
      </c>
      <c r="S11" s="34">
        <f t="shared" ref="S11:S16" si="10">ROUND(Q11*R11/3,0)</f>
        <v>13</v>
      </c>
      <c r="T11" s="35" t="str">
        <f t="shared" ref="T11:T16" si="11">IF(R11=0,"ABSENT",IF(R11=1,"FAIBLE",IF(R11=2,"OK","SOLIDE")))</f>
        <v>OK</v>
      </c>
      <c r="U11" s="132" t="s">
        <v>44</v>
      </c>
      <c r="V11" s="171" t="str">
        <f t="shared" ref="V11:AJ11" si="12">SUBSTITUTE(ADDRESS(1,COLUMN(),4),"1","")</f>
        <v>V</v>
      </c>
      <c r="W11" s="171" t="str">
        <f t="shared" si="12"/>
        <v>W</v>
      </c>
      <c r="X11" s="171" t="str">
        <f t="shared" si="12"/>
        <v>X</v>
      </c>
      <c r="Y11" s="171" t="str">
        <f t="shared" si="12"/>
        <v>Y</v>
      </c>
      <c r="Z11" s="171" t="str">
        <f t="shared" si="12"/>
        <v>Z</v>
      </c>
      <c r="AA11" s="171" t="str">
        <f t="shared" si="12"/>
        <v>AA</v>
      </c>
      <c r="AB11" s="171" t="str">
        <f t="shared" si="12"/>
        <v>AB</v>
      </c>
      <c r="AC11" s="171" t="str">
        <f t="shared" si="12"/>
        <v>AC</v>
      </c>
      <c r="AD11" s="171" t="str">
        <f t="shared" si="12"/>
        <v>AD</v>
      </c>
      <c r="AE11" s="171" t="str">
        <f t="shared" si="12"/>
        <v>AE</v>
      </c>
      <c r="AF11" s="171" t="str">
        <f t="shared" si="12"/>
        <v>AF</v>
      </c>
      <c r="AG11" s="171" t="str">
        <f t="shared" si="12"/>
        <v>AG</v>
      </c>
      <c r="AH11" s="171" t="str">
        <f t="shared" si="12"/>
        <v>AH</v>
      </c>
      <c r="AI11" s="171" t="str">
        <f t="shared" si="12"/>
        <v>AI</v>
      </c>
      <c r="AJ11" s="171" t="str">
        <f t="shared" si="12"/>
        <v>AJ</v>
      </c>
      <c r="AL11" s="4"/>
      <c r="AS11" s="252"/>
      <c r="AT11" s="253"/>
      <c r="AU11" s="254"/>
    </row>
    <row r="12" spans="1:47" ht="39.950000000000003" customHeight="1">
      <c r="A12" s="93" t="s">
        <v>45</v>
      </c>
      <c r="B12" s="222">
        <f t="shared" si="5"/>
        <v>3</v>
      </c>
      <c r="C12" s="53" t="str">
        <f t="shared" si="6"/>
        <v>🌾 Allergènes &amp; intolérances : croûte</v>
      </c>
      <c r="D12" s="87" t="str">
        <f t="shared" si="7"/>
        <v>🌾 Allergène : céréales contenant du gluten → annoncer + éviter contamination croisée.</v>
      </c>
      <c r="E12" s="88" t="s">
        <v>46</v>
      </c>
      <c r="F12" s="82" t="str">
        <f t="shared" si="8"/>
        <v>✅</v>
      </c>
      <c r="G12" s="83">
        <f t="shared" si="9"/>
        <v>5</v>
      </c>
      <c r="I12" s="47" t="s">
        <v>47</v>
      </c>
      <c r="J12" s="48"/>
      <c r="K12" s="48"/>
      <c r="L12" s="48"/>
      <c r="M12" s="48"/>
      <c r="N12" s="49"/>
      <c r="O12" s="24"/>
      <c r="P12" s="121" t="s">
        <v>48</v>
      </c>
      <c r="Q12" s="122">
        <v>15</v>
      </c>
      <c r="R12" s="34">
        <f>IF($G$17=0,0,IF((--ISNUMBER(SEARCH("lot",$V$5))+--ISNUMBER(SEARCH("dlc",$V$5))+--ISNUMBER(SEARCH("fournisseur",$V$5))+--ISNUMBER(SEARCH("livraison",$V$5))+--ISNUMBER(SEARCH("reception",$V$5))+--ISNUMBER(SEARCH("réception",$V$5)))=0,1,IF((--ISNUMBER(SEARCH("enregist",$V$5))+--ISNUMBER(SEARCH("preuve",$V$5))+--ISNUMBER(SEARCH("bon de livraison",$V$5))+--ISNUMBER(SEARCH("ticket",$V$5)))&gt;0,3,2)))</f>
        <v>3</v>
      </c>
      <c r="S12" s="34">
        <f t="shared" si="10"/>
        <v>15</v>
      </c>
      <c r="T12" s="35" t="str">
        <f t="shared" si="11"/>
        <v>SOLIDE</v>
      </c>
      <c r="U12" s="132" t="s">
        <v>49</v>
      </c>
      <c r="V12" s="157" t="s">
        <v>677</v>
      </c>
      <c r="W12" s="156"/>
      <c r="X12" s="156"/>
      <c r="Y12" s="156"/>
      <c r="Z12" s="156"/>
      <c r="AA12" s="156"/>
      <c r="AB12" s="233" t="s">
        <v>680</v>
      </c>
      <c r="AC12" s="233"/>
      <c r="AD12" s="233"/>
      <c r="AE12" s="233"/>
      <c r="AF12" s="233"/>
      <c r="AG12" s="261" t="s">
        <v>655</v>
      </c>
      <c r="AH12" s="233" t="s">
        <v>659</v>
      </c>
      <c r="AI12" s="233" t="s">
        <v>676</v>
      </c>
      <c r="AJ12" s="233" t="s">
        <v>665</v>
      </c>
      <c r="AL12" s="4"/>
      <c r="AS12" s="57" t="s">
        <v>7</v>
      </c>
      <c r="AT12" s="58"/>
      <c r="AU12" s="61"/>
    </row>
    <row r="13" spans="1:47" ht="39.950000000000003" customHeight="1">
      <c r="A13" s="94" t="s">
        <v>50</v>
      </c>
      <c r="B13" s="221">
        <f t="shared" si="5"/>
        <v>4</v>
      </c>
      <c r="C13" s="53" t="str">
        <f t="shared" si="6"/>
        <v>🌰 Allergènes &amp; intolérances : fruits à coque</v>
      </c>
      <c r="D13" s="150" t="str">
        <f t="shared" si="7"/>
        <v>🌰 Allergène : fruits à coque → annoncer + vigilance contamination croisée.</v>
      </c>
      <c r="E13" s="88" t="s">
        <v>51</v>
      </c>
      <c r="F13" s="80" t="str">
        <f t="shared" si="8"/>
        <v/>
      </c>
      <c r="G13" s="81">
        <f t="shared" si="9"/>
        <v>0</v>
      </c>
      <c r="I13" s="47" t="s">
        <v>52</v>
      </c>
      <c r="J13" s="48"/>
      <c r="K13" s="48"/>
      <c r="L13" s="48"/>
      <c r="M13" s="48"/>
      <c r="N13" s="49"/>
      <c r="O13" s="24"/>
      <c r="P13" s="121" t="s">
        <v>53</v>
      </c>
      <c r="Q13" s="122">
        <v>20</v>
      </c>
      <c r="R13" s="34">
        <f>IF($G$15=0,0,IF((--ISNUMBER(SEARCH("temp",$V$5))+--ISNUMBER(SEARCH("sonde",$V$5))+--ISNUMBER(SEARCH("°c",$V$5))+--ISNUMBER(SEARCH("deg",$V$5)))=0,1,IF((--ISNUMBER(SEARCH("refroid",$V$5))+--ISNUMBER(SEARCH("0 3",$V$5))+--ISNUMBER(SEARCH("63",$V$5))+--ISNUMBER(SEARCH("10",$V$5)))&gt;0,3,2)))</f>
        <v>3</v>
      </c>
      <c r="S13" s="34">
        <f t="shared" si="10"/>
        <v>20</v>
      </c>
      <c r="T13" s="35" t="str">
        <f t="shared" si="11"/>
        <v>SOLIDE</v>
      </c>
      <c r="U13" s="132" t="s">
        <v>54</v>
      </c>
      <c r="V13" s="160" t="s">
        <v>678</v>
      </c>
      <c r="AB13" s="234"/>
      <c r="AC13" s="234"/>
      <c r="AD13" s="234"/>
      <c r="AE13" s="234"/>
      <c r="AF13" s="234"/>
      <c r="AG13" s="262"/>
      <c r="AH13" s="234"/>
      <c r="AI13" s="234"/>
      <c r="AJ13" s="234"/>
      <c r="AL13" s="4"/>
      <c r="AS13" s="255" t="s">
        <v>16</v>
      </c>
      <c r="AT13" s="256"/>
      <c r="AU13" s="257"/>
    </row>
    <row r="14" spans="1:47" ht="39.950000000000003" customHeight="1">
      <c r="A14"/>
      <c r="B14" s="223">
        <f t="shared" si="5"/>
        <v>5</v>
      </c>
      <c r="C14" s="53" t="str">
        <f t="shared" si="6"/>
        <v>🟡 Allergènes &amp; intolérances : moutarde</v>
      </c>
      <c r="D14" s="150" t="str">
        <f t="shared" si="7"/>
        <v>🟡 Allergène : moutarde → annoncer + éviter contamination.</v>
      </c>
      <c r="E14" s="88" t="s">
        <v>55</v>
      </c>
      <c r="F14" s="82" t="str">
        <f t="shared" si="8"/>
        <v>✅</v>
      </c>
      <c r="G14" s="84">
        <f t="shared" si="9"/>
        <v>4</v>
      </c>
      <c r="I14" s="47" t="s">
        <v>56</v>
      </c>
      <c r="J14" s="48"/>
      <c r="K14" s="48"/>
      <c r="L14" s="48"/>
      <c r="M14" s="48"/>
      <c r="N14" s="49"/>
      <c r="O14" s="24"/>
      <c r="P14" s="121" t="s">
        <v>57</v>
      </c>
      <c r="Q14" s="122">
        <v>15</v>
      </c>
      <c r="R14" s="34">
        <f>IF($G$18=0,0,IF((--ISNUMBER(SEARCH("nettoyage",$V$5))+--ISNUMBER(SEARCH("desinfect",$V$5))+--ISNUMBER(SEARCH("désinfect",$V$5))+--ISNUMBER(SEARCH("lavage",$V$5))+--ISNUMBER(SEARCH("mains",$V$5))+--ISNUMBER(SEARCH("gants",$V$5))+--ISNUMBER(SEARCH("cru cuit",$V$5))+--ISNUMBER(SEARCH("cru/cuit",$V$5))+--ISNUMBER(SEARCH("separ",$V$5)))=0,1,IF((--ISNUMBER(SEARCH("plan de nettoyage",$V$5))+--ISNUMBER(SEARCH("sanit",$V$5))+--ISNUMBER(SEARCH("contamin",$V$5)))&gt;0,3,2)))</f>
        <v>0</v>
      </c>
      <c r="S14" s="34">
        <f t="shared" si="10"/>
        <v>0</v>
      </c>
      <c r="T14" s="35" t="str">
        <f t="shared" si="11"/>
        <v>ABSENT</v>
      </c>
      <c r="U14" s="132" t="s">
        <v>58</v>
      </c>
      <c r="V14" s="127" t="s">
        <v>59</v>
      </c>
      <c r="W14" s="8" t="s">
        <v>60</v>
      </c>
      <c r="X14" s="8" t="s">
        <v>61</v>
      </c>
      <c r="Y14" s="8" t="s">
        <v>62</v>
      </c>
      <c r="Z14" s="8" t="s">
        <v>63</v>
      </c>
      <c r="AA14" s="8" t="s">
        <v>679</v>
      </c>
      <c r="AB14" s="161" t="s">
        <v>64</v>
      </c>
      <c r="AC14" s="161" t="s">
        <v>65</v>
      </c>
      <c r="AD14" s="161" t="s">
        <v>66</v>
      </c>
      <c r="AE14" s="161" t="s">
        <v>67</v>
      </c>
      <c r="AF14" s="161" t="s">
        <v>68</v>
      </c>
      <c r="AG14" s="161" t="s">
        <v>69</v>
      </c>
      <c r="AH14" s="161" t="s">
        <v>70</v>
      </c>
      <c r="AI14" s="161" t="s">
        <v>71</v>
      </c>
      <c r="AJ14" s="161" t="s">
        <v>72</v>
      </c>
      <c r="AK14" s="3" t="s">
        <v>27</v>
      </c>
      <c r="AL14" s="4"/>
      <c r="AS14" s="255"/>
      <c r="AT14" s="256"/>
      <c r="AU14" s="257"/>
    </row>
    <row r="15" spans="1:47" ht="39.950000000000003" customHeight="1">
      <c r="A15"/>
      <c r="B15" s="223">
        <f t="shared" si="5"/>
        <v>6</v>
      </c>
      <c r="C15" s="53" t="str">
        <f t="shared" si="6"/>
        <v>🥬 Allergènes &amp; intolérances : céleri</v>
      </c>
      <c r="D15" s="150" t="str">
        <f t="shared" si="7"/>
        <v>🥬 Allergène : céleri → annoncer + vigilance fonds/assaisonnements.</v>
      </c>
      <c r="E15" s="88" t="s">
        <v>73</v>
      </c>
      <c r="F15" s="80" t="str">
        <f t="shared" si="8"/>
        <v>✅</v>
      </c>
      <c r="G15" s="81">
        <f t="shared" si="9"/>
        <v>4</v>
      </c>
      <c r="I15" s="47" t="s">
        <v>74</v>
      </c>
      <c r="J15" s="48"/>
      <c r="K15" s="48"/>
      <c r="L15" s="48"/>
      <c r="M15" s="48"/>
      <c r="N15" s="49"/>
      <c r="O15" s="24"/>
      <c r="P15" s="121" t="s">
        <v>75</v>
      </c>
      <c r="Q15" s="122">
        <v>15</v>
      </c>
      <c r="R15" s="34">
        <f>IF($G$16=0,0,IF((--ISNUMBER(SEARCH("etiquet",$V$5))+--ISNUMBER(SEARCH("étiquet",$V$5))+--ISNUMBER(SEARCH("denomination",$V$5))+--ISNUMBER(SEARCH("dénomination",$V$5))+--ISNUMBER(SEARCH("conservation",$V$5))+--ISNUMBER(SEARCH("dlc",$V$5))+--ISNUMBER(SEARCH("lot",$V$5)))=0,1,IF((--ISNUMBER(SEARCH("conditions",$V$5))+--ISNUMBER(SEARCH("allerg",$V$5))+--ISNUMBER(SEARCH("poids",$V$5))+--ISNUMBER(SEARCH("date",$V$5)))&gt;0,3,2)))</f>
        <v>3</v>
      </c>
      <c r="S15" s="34">
        <f t="shared" si="10"/>
        <v>15</v>
      </c>
      <c r="T15" s="35" t="str">
        <f t="shared" si="11"/>
        <v>SOLIDE</v>
      </c>
      <c r="U15" s="123" t="s">
        <v>76</v>
      </c>
      <c r="V15" s="128" t="s">
        <v>77</v>
      </c>
      <c r="W15" s="22" t="s">
        <v>41</v>
      </c>
      <c r="X15" s="12" t="s">
        <v>78</v>
      </c>
      <c r="Y15" s="2" t="s">
        <v>79</v>
      </c>
      <c r="Z15" s="5" t="s">
        <v>80</v>
      </c>
      <c r="AA15" s="158" t="s">
        <v>81</v>
      </c>
      <c r="AB15" s="2">
        <f t="shared" ref="AB15:AB78" si="13">IF(V15="","",LEN(V15))</f>
        <v>6</v>
      </c>
      <c r="AC15" s="2">
        <f t="shared" ref="AC15:AC78" si="14">IF(X15="","",IF(X15="CRITIQUE",3,IF(X15="VIGILANCE",2,1)))</f>
        <v>2</v>
      </c>
      <c r="AD15" s="20" t="b">
        <f>FALSE</f>
        <v>0</v>
      </c>
      <c r="AE15" s="20" t="b">
        <f t="shared" ref="AE15:AE78" si="15">IF(V15="",FALSE,IF(Z15="contient",ISNUMBER(SEARCH(LOWER(TRIM(V15)),$V$5)),ISNUMBER(SEARCH(" "&amp;LOWER(TRIM(V15))&amp;" ",$V$5))))</f>
        <v>0</v>
      </c>
      <c r="AF15" s="20" t="b">
        <f t="shared" ref="AF15:AF78" si="16">AE15</f>
        <v>0</v>
      </c>
      <c r="AG15" s="6" t="str">
        <f t="shared" ref="AG15:AG78" si="17">IF(AF15,Y15&amp;" "&amp;W15&amp;" : "&amp;V15,"")</f>
        <v/>
      </c>
      <c r="AH15" s="19" t="str">
        <f>IF(AG15="","",AG15)</f>
        <v/>
      </c>
      <c r="AI15" s="6" t="str">
        <f t="shared" ref="AI15:AI78" si="18">IF(AND(AF15,AA15&lt;&gt;""),Y15&amp;" "&amp;AA15,"")</f>
        <v/>
      </c>
      <c r="AJ15" s="6" t="str">
        <f>IF(AI15="","",AI15)</f>
        <v/>
      </c>
      <c r="AK15" s="3" t="s">
        <v>27</v>
      </c>
      <c r="AL15" s="4"/>
      <c r="AS15" s="255"/>
      <c r="AT15" s="256"/>
      <c r="AU15" s="257"/>
    </row>
    <row r="16" spans="1:47" ht="39.950000000000003" customHeight="1">
      <c r="A16"/>
      <c r="B16" s="223">
        <f t="shared" si="5"/>
        <v>7</v>
      </c>
      <c r="C16" s="53" t="str">
        <f t="shared" si="6"/>
        <v>🥩 Matières premières &amp; origine : porc</v>
      </c>
      <c r="D16" s="150" t="str">
        <f t="shared" si="7"/>
        <v>🥩 Identifier l’espèce et adapter découpe/traitement; vérifier origine/qualité.</v>
      </c>
      <c r="E16" s="88" t="s">
        <v>82</v>
      </c>
      <c r="F16" s="82" t="str">
        <f t="shared" si="8"/>
        <v>✅</v>
      </c>
      <c r="G16" s="84">
        <f t="shared" si="9"/>
        <v>5</v>
      </c>
      <c r="I16" s="47" t="s">
        <v>83</v>
      </c>
      <c r="J16" s="48"/>
      <c r="K16" s="48"/>
      <c r="L16" s="48"/>
      <c r="M16" s="48"/>
      <c r="N16" s="49"/>
      <c r="O16" s="24"/>
      <c r="P16" s="121" t="s">
        <v>84</v>
      </c>
      <c r="Q16" s="122">
        <v>15</v>
      </c>
      <c r="R16" s="34">
        <f>IF(($G$12+$G$13+$G$14)=0,0,IF((--ISNUMBER(SEARCH("parage",$V$5))+--ISNUMBER(SEARCH("desoss",$V$5))+--ISNUMBER(SEARCH("désoss",$V$5))+--ISNUMBER(SEARCH("hach",$V$5))+--ISNUMBER(SEARCH("mêlée",$V$5))+--ISNUMBER(SEARCH("melee",$V$5))+--ISNUMBER(SEARCH("boyau",$V$5))+--ISNUMBER(SEARCH("poussoir",$V$5))+--ISNUMBER(SEARCH("cutter",$V$5)))=0,1,IF((--ISNUMBER(SEARCH("maturation",$V$5))+--ISNUMBER(SEARCH("etuv",$V$5))+--ISNUMBER(SEARCH("étuv",$V$5))+--ISNUMBER(SEARCH("fum",$V$5))+--ISNUMBER(SEARCH("dosage",$V$5))+--ISNUMBER(SEARCH("additif",$V$5)))&gt;0,3,2)))</f>
        <v>2</v>
      </c>
      <c r="S16" s="34">
        <f t="shared" si="10"/>
        <v>10</v>
      </c>
      <c r="T16" s="35" t="str">
        <f t="shared" si="11"/>
        <v>OK</v>
      </c>
      <c r="U16" s="123" t="s">
        <v>85</v>
      </c>
      <c r="V16" s="128" t="s">
        <v>86</v>
      </c>
      <c r="W16" s="22" t="s">
        <v>41</v>
      </c>
      <c r="X16" s="12" t="s">
        <v>78</v>
      </c>
      <c r="Y16" s="1" t="s">
        <v>79</v>
      </c>
      <c r="Z16" s="14" t="s">
        <v>80</v>
      </c>
      <c r="AA16" s="158" t="s">
        <v>81</v>
      </c>
      <c r="AB16" s="1">
        <f t="shared" si="13"/>
        <v>3</v>
      </c>
      <c r="AC16" s="1">
        <f t="shared" si="14"/>
        <v>2</v>
      </c>
      <c r="AD16" s="21" t="b">
        <f>FALSE</f>
        <v>0</v>
      </c>
      <c r="AE16" s="21" t="b">
        <f t="shared" si="15"/>
        <v>0</v>
      </c>
      <c r="AF16" s="21" t="b">
        <f t="shared" si="16"/>
        <v>0</v>
      </c>
      <c r="AG16" s="6" t="str">
        <f t="shared" si="17"/>
        <v/>
      </c>
      <c r="AH16" s="19" t="str">
        <f t="shared" ref="AH16:AH79" si="19">IF(AG16="",AH15,IF(AH15="",AG16,AH15&amp;CHAR(10)&amp;AG16))</f>
        <v/>
      </c>
      <c r="AI16" s="6" t="str">
        <f t="shared" si="18"/>
        <v/>
      </c>
      <c r="AJ16" s="19" t="str">
        <f t="shared" ref="AJ16:AJ79" si="20">IF(AI16="",AJ15,IF(AJ15="",AI16,AJ15&amp;CHAR(10)&amp;AI16))</f>
        <v/>
      </c>
      <c r="AK16" s="3" t="s">
        <v>27</v>
      </c>
      <c r="AL16" s="4"/>
      <c r="AS16" s="291" t="s">
        <v>24</v>
      </c>
      <c r="AT16" s="292"/>
      <c r="AU16" s="293"/>
    </row>
    <row r="17" spans="1:47" ht="39.950000000000003" customHeight="1">
      <c r="A17"/>
      <c r="B17" s="223">
        <f t="shared" si="5"/>
        <v>8</v>
      </c>
      <c r="C17" s="53" t="str">
        <f t="shared" si="6"/>
        <v>🥩 Matières premières &amp; origine : volaille</v>
      </c>
      <c r="D17" s="150" t="str">
        <f t="shared" si="7"/>
        <v>🥩 Identifier l’espèce et adapter découpe/traitement; vérifier origine/qualité.</v>
      </c>
      <c r="E17" s="88" t="s">
        <v>87</v>
      </c>
      <c r="F17" s="80" t="str">
        <f t="shared" si="8"/>
        <v>✅</v>
      </c>
      <c r="G17" s="81">
        <f t="shared" si="9"/>
        <v>5</v>
      </c>
      <c r="I17" s="47" t="s">
        <v>88</v>
      </c>
      <c r="J17" s="48"/>
      <c r="K17" s="48"/>
      <c r="L17" s="48"/>
      <c r="M17" s="48"/>
      <c r="N17" s="49"/>
      <c r="O17" s="24"/>
      <c r="P17" s="138" t="s">
        <v>89</v>
      </c>
      <c r="Q17" s="98">
        <f>SUM(Q11:Q16)</f>
        <v>100</v>
      </c>
      <c r="R17" s="133"/>
      <c r="S17" s="98">
        <f>IF(SUMPRODUCT(--($X$15:$X$314="CRITIQUE"),--($AF$15:$AF$314))=0,MIN(SUM($S$11:$S$16),60),SUM($S$11:$S$16))</f>
        <v>73</v>
      </c>
      <c r="T17" s="133" t="str">
        <f>IF(S17&gt;=85,"EXCELLENT",IF(S17&gt;=70,"SOLIDE",IF(S17&gt;=55,"À RENFORCER","CRITIQUE")))</f>
        <v>SOLIDE</v>
      </c>
      <c r="U17" s="159" t="str" cm="1">
        <f t="array" ref="U17">"POINTS CRITIQUES couverts : "&amp;SUMPRODUCT(--($X$15:$X$314="CRITIQUE"),--($AF$15:$AF$314))&amp;" (si 0 → score plafonné à 60)"</f>
        <v>POINTS CRITIQUES couverts : 11 (si 0 → score plafonné à 60)</v>
      </c>
      <c r="V17" s="128" t="s">
        <v>90</v>
      </c>
      <c r="W17" s="22" t="s">
        <v>41</v>
      </c>
      <c r="X17" s="12" t="s">
        <v>78</v>
      </c>
      <c r="Y17" s="2" t="s">
        <v>79</v>
      </c>
      <c r="Z17" s="5" t="s">
        <v>80</v>
      </c>
      <c r="AA17" s="158" t="s">
        <v>81</v>
      </c>
      <c r="AB17" s="2">
        <f t="shared" si="13"/>
        <v>3</v>
      </c>
      <c r="AC17" s="2">
        <f t="shared" si="14"/>
        <v>2</v>
      </c>
      <c r="AD17" s="20" t="b">
        <f>FALSE</f>
        <v>0</v>
      </c>
      <c r="AE17" s="20" t="b">
        <f t="shared" si="15"/>
        <v>0</v>
      </c>
      <c r="AF17" s="20" t="b">
        <f t="shared" si="16"/>
        <v>0</v>
      </c>
      <c r="AG17" s="6" t="str">
        <f t="shared" si="17"/>
        <v/>
      </c>
      <c r="AH17" s="19" t="str">
        <f t="shared" si="19"/>
        <v/>
      </c>
      <c r="AI17" s="6" t="str">
        <f t="shared" si="18"/>
        <v/>
      </c>
      <c r="AJ17" s="19" t="str">
        <f t="shared" si="20"/>
        <v/>
      </c>
      <c r="AK17" s="3" t="s">
        <v>27</v>
      </c>
      <c r="AL17" s="4"/>
      <c r="AS17" s="249"/>
      <c r="AT17" s="250"/>
      <c r="AU17" s="251"/>
    </row>
    <row r="18" spans="1:47" ht="39.950000000000003" customHeight="1" thickBot="1">
      <c r="A18"/>
      <c r="B18" s="223">
        <f t="shared" si="5"/>
        <v>9</v>
      </c>
      <c r="C18" s="53" t="str">
        <f t="shared" si="6"/>
        <v>🧫 Matières premières &amp; origine : foie</v>
      </c>
      <c r="D18" s="150" t="str">
        <f t="shared" si="7"/>
        <v>🧫 Produit fragile : contrôler hygiène, T° et durée de vie.</v>
      </c>
      <c r="E18" s="89" t="s">
        <v>91</v>
      </c>
      <c r="F18" s="85" t="str">
        <f t="shared" si="8"/>
        <v/>
      </c>
      <c r="G18" s="86">
        <f t="shared" si="9"/>
        <v>0</v>
      </c>
      <c r="I18" s="50" t="s">
        <v>92</v>
      </c>
      <c r="J18" s="51"/>
      <c r="K18" s="51"/>
      <c r="L18" s="51"/>
      <c r="M18" s="51"/>
      <c r="N18" s="52"/>
      <c r="O18" s="24"/>
      <c r="P18" s="278" t="str" cm="1">
        <f t="array" ref="P18">IF($V$4="","",IF(SUMPRODUCT(--($R$11:$R$16&lt;2))=0,"","Angles morts : "&amp;_xlfn.TEXTJOIN(" • ",TRUE,IF($R$11&lt;2,"Allergènes",""),IF($R$12&lt;2,"Traçabilité",""),IF($R$13&lt;2,"Températures",""),IF($R$14&lt;2,"Hygiène",""),IF($R$15&lt;2,"Étiquetage",""),IF($R$16&lt;2,"Process",""))))</f>
        <v>Angles morts : Hygiène</v>
      </c>
      <c r="Q18" s="279"/>
      <c r="R18" s="279"/>
      <c r="S18" s="279"/>
      <c r="T18" s="279"/>
      <c r="U18" s="279"/>
      <c r="V18" s="128" t="s">
        <v>93</v>
      </c>
      <c r="W18" s="22" t="s">
        <v>41</v>
      </c>
      <c r="X18" s="12" t="s">
        <v>78</v>
      </c>
      <c r="Y18" s="1" t="s">
        <v>79</v>
      </c>
      <c r="Z18" s="7" t="s">
        <v>80</v>
      </c>
      <c r="AA18" s="158" t="s">
        <v>81</v>
      </c>
      <c r="AB18" s="1">
        <f t="shared" si="13"/>
        <v>6</v>
      </c>
      <c r="AC18" s="1">
        <f t="shared" si="14"/>
        <v>2</v>
      </c>
      <c r="AD18" s="21" t="b">
        <f>FALSE</f>
        <v>0</v>
      </c>
      <c r="AE18" s="21" t="b">
        <f t="shared" si="15"/>
        <v>0</v>
      </c>
      <c r="AF18" s="21" t="b">
        <f t="shared" si="16"/>
        <v>0</v>
      </c>
      <c r="AG18" s="6" t="str">
        <f t="shared" si="17"/>
        <v/>
      </c>
      <c r="AH18" s="19" t="str">
        <f t="shared" si="19"/>
        <v/>
      </c>
      <c r="AI18" s="6" t="str">
        <f t="shared" si="18"/>
        <v/>
      </c>
      <c r="AJ18" s="19" t="str">
        <f t="shared" si="20"/>
        <v/>
      </c>
      <c r="AK18" s="3" t="s">
        <v>27</v>
      </c>
      <c r="AL18" s="4"/>
      <c r="AS18" s="252"/>
      <c r="AT18" s="253"/>
      <c r="AU18" s="254"/>
    </row>
    <row r="19" spans="1:47" ht="39.950000000000003" customHeight="1">
      <c r="A19"/>
      <c r="B19" s="223">
        <f t="shared" si="5"/>
        <v>10</v>
      </c>
      <c r="C19" s="53" t="str">
        <f t="shared" si="6"/>
        <v>🧫 Matières premières &amp; origine : cœur</v>
      </c>
      <c r="D19" s="151" t="str">
        <f t="shared" si="7"/>
        <v>🧫 Produit fragile : contrôler hygiène, T° et durée de vie.</v>
      </c>
      <c r="O19"/>
      <c r="P19" s="134"/>
      <c r="Q19" s="36"/>
      <c r="R19" s="36"/>
      <c r="S19" s="33"/>
      <c r="T19" s="33"/>
      <c r="U19" s="33"/>
      <c r="V19" s="11" t="s">
        <v>94</v>
      </c>
      <c r="W19" s="22" t="s">
        <v>41</v>
      </c>
      <c r="X19" s="12" t="s">
        <v>78</v>
      </c>
      <c r="Y19" s="2" t="s">
        <v>79</v>
      </c>
      <c r="Z19" s="5" t="s">
        <v>80</v>
      </c>
      <c r="AA19" s="158" t="s">
        <v>81</v>
      </c>
      <c r="AB19" s="2">
        <f t="shared" si="13"/>
        <v>4</v>
      </c>
      <c r="AC19" s="2">
        <f t="shared" si="14"/>
        <v>2</v>
      </c>
      <c r="AD19" s="20" t="b">
        <f>FALSE</f>
        <v>0</v>
      </c>
      <c r="AE19" s="20" t="b">
        <f t="shared" si="15"/>
        <v>0</v>
      </c>
      <c r="AF19" s="20" t="b">
        <f t="shared" si="16"/>
        <v>0</v>
      </c>
      <c r="AG19" s="6" t="str">
        <f t="shared" si="17"/>
        <v/>
      </c>
      <c r="AH19" s="19" t="str">
        <f t="shared" si="19"/>
        <v/>
      </c>
      <c r="AI19" s="6" t="str">
        <f t="shared" si="18"/>
        <v/>
      </c>
      <c r="AJ19" s="19" t="str">
        <f t="shared" si="20"/>
        <v/>
      </c>
      <c r="AK19" s="3" t="s">
        <v>27</v>
      </c>
      <c r="AL19" s="4"/>
      <c r="AS19" s="258" t="s">
        <v>6</v>
      </c>
      <c r="AT19" s="259"/>
      <c r="AU19" s="260"/>
    </row>
    <row r="20" spans="1:47" ht="39.950000000000003" customHeight="1">
      <c r="A20"/>
      <c r="B20" s="223">
        <f t="shared" si="5"/>
        <v>11</v>
      </c>
      <c r="C20" s="53" t="str">
        <f t="shared" si="6"/>
        <v>🏷️ Matières premières &amp; origine : traçabilité</v>
      </c>
      <c r="D20" s="151" t="str">
        <f t="shared" si="7"/>
        <v>🏷️ Vérifier conformité : origine, labels, mentions, exigences client.</v>
      </c>
      <c r="O20"/>
      <c r="P20" s="135"/>
      <c r="Q20" s="39"/>
      <c r="R20" s="36"/>
      <c r="S20" s="33"/>
      <c r="T20" s="33"/>
      <c r="U20" s="33"/>
      <c r="V20" s="11" t="s">
        <v>96</v>
      </c>
      <c r="W20" s="22" t="s">
        <v>41</v>
      </c>
      <c r="X20" s="12" t="s">
        <v>78</v>
      </c>
      <c r="Y20" s="1" t="s">
        <v>79</v>
      </c>
      <c r="Z20" s="7" t="s">
        <v>80</v>
      </c>
      <c r="AA20" s="158" t="s">
        <v>81</v>
      </c>
      <c r="AB20" s="1">
        <f t="shared" si="13"/>
        <v>6</v>
      </c>
      <c r="AC20" s="1">
        <f t="shared" si="14"/>
        <v>2</v>
      </c>
      <c r="AD20" s="21" t="b">
        <f>FALSE</f>
        <v>0</v>
      </c>
      <c r="AE20" s="21" t="b">
        <f t="shared" si="15"/>
        <v>0</v>
      </c>
      <c r="AF20" s="21" t="b">
        <f t="shared" si="16"/>
        <v>0</v>
      </c>
      <c r="AG20" s="6" t="str">
        <f t="shared" si="17"/>
        <v/>
      </c>
      <c r="AH20" s="19" t="str">
        <f t="shared" si="19"/>
        <v/>
      </c>
      <c r="AI20" s="6" t="str">
        <f t="shared" si="18"/>
        <v/>
      </c>
      <c r="AJ20" s="19" t="str">
        <f t="shared" si="20"/>
        <v/>
      </c>
      <c r="AK20" s="3" t="s">
        <v>27</v>
      </c>
      <c r="AL20" s="4"/>
      <c r="AS20" s="243" t="s">
        <v>15</v>
      </c>
      <c r="AT20" s="244"/>
      <c r="AU20" s="245"/>
    </row>
    <row r="21" spans="1:47" ht="39.950000000000003" customHeight="1">
      <c r="A21"/>
      <c r="B21" s="223">
        <f t="shared" si="5"/>
        <v>12</v>
      </c>
      <c r="C21" s="53" t="str">
        <f t="shared" si="6"/>
        <v>🌶️ Charcuterie &amp; assaisonnement : mêlée</v>
      </c>
      <c r="D21" s="151" t="str">
        <f t="shared" si="7"/>
        <v>🌶️ Charcuterie : contrôler température de mêlée, texture, assaisonnement, hygiène.</v>
      </c>
      <c r="O21"/>
      <c r="P21" s="136"/>
      <c r="Q21" s="37"/>
      <c r="R21" s="36"/>
      <c r="S21" s="33"/>
      <c r="T21" s="33"/>
      <c r="U21" s="33"/>
      <c r="V21" s="11" t="s">
        <v>97</v>
      </c>
      <c r="W21" s="22" t="s">
        <v>41</v>
      </c>
      <c r="X21" s="12" t="s">
        <v>78</v>
      </c>
      <c r="Y21" s="2" t="s">
        <v>79</v>
      </c>
      <c r="Z21" s="5" t="s">
        <v>80</v>
      </c>
      <c r="AA21" s="158" t="s">
        <v>81</v>
      </c>
      <c r="AB21" s="2">
        <f t="shared" si="13"/>
        <v>8</v>
      </c>
      <c r="AC21" s="2">
        <f t="shared" si="14"/>
        <v>2</v>
      </c>
      <c r="AD21" s="20" t="b">
        <f>FALSE</f>
        <v>0</v>
      </c>
      <c r="AE21" s="20" t="b">
        <f t="shared" si="15"/>
        <v>0</v>
      </c>
      <c r="AF21" s="20" t="b">
        <f t="shared" si="16"/>
        <v>0</v>
      </c>
      <c r="AG21" s="6" t="str">
        <f t="shared" si="17"/>
        <v/>
      </c>
      <c r="AH21" s="19" t="str">
        <f t="shared" si="19"/>
        <v/>
      </c>
      <c r="AI21" s="6" t="str">
        <f t="shared" si="18"/>
        <v/>
      </c>
      <c r="AJ21" s="19" t="str">
        <f t="shared" si="20"/>
        <v/>
      </c>
      <c r="AK21" s="3" t="s">
        <v>27</v>
      </c>
      <c r="AL21" s="4"/>
      <c r="AS21" s="243"/>
      <c r="AT21" s="244"/>
      <c r="AU21" s="245"/>
    </row>
    <row r="22" spans="1:47" ht="39.950000000000003" customHeight="1">
      <c r="A22"/>
      <c r="B22" s="224">
        <f t="shared" si="5"/>
        <v>13</v>
      </c>
      <c r="C22" s="53" t="str">
        <f t="shared" si="6"/>
        <v>🌶️ Charcuterie &amp; assaisonnement : pâté</v>
      </c>
      <c r="D22" s="151" t="str">
        <f t="shared" si="7"/>
        <v>🌶️ Charcuterie : contrôler température de mêlée, texture, assaisonnement, hygiène.</v>
      </c>
      <c r="O22"/>
      <c r="P22"/>
      <c r="Q22" s="38"/>
      <c r="R22" s="38"/>
      <c r="V22" s="11" t="s">
        <v>98</v>
      </c>
      <c r="W22" s="22" t="s">
        <v>41</v>
      </c>
      <c r="X22" s="12" t="s">
        <v>78</v>
      </c>
      <c r="Y22" s="1" t="s">
        <v>79</v>
      </c>
      <c r="Z22" s="7" t="s">
        <v>80</v>
      </c>
      <c r="AA22" s="158" t="s">
        <v>81</v>
      </c>
      <c r="AB22" s="1">
        <f t="shared" si="13"/>
        <v>8</v>
      </c>
      <c r="AC22" s="1">
        <f t="shared" si="14"/>
        <v>2</v>
      </c>
      <c r="AD22" s="21" t="b">
        <f>FALSE</f>
        <v>0</v>
      </c>
      <c r="AE22" s="21" t="b">
        <f t="shared" si="15"/>
        <v>0</v>
      </c>
      <c r="AF22" s="21" t="b">
        <f t="shared" si="16"/>
        <v>0</v>
      </c>
      <c r="AG22" s="6" t="str">
        <f t="shared" si="17"/>
        <v/>
      </c>
      <c r="AH22" s="19" t="str">
        <f t="shared" si="19"/>
        <v/>
      </c>
      <c r="AI22" s="6" t="str">
        <f t="shared" si="18"/>
        <v/>
      </c>
      <c r="AJ22" s="19" t="str">
        <f t="shared" si="20"/>
        <v/>
      </c>
      <c r="AK22" s="3" t="s">
        <v>27</v>
      </c>
      <c r="AL22" s="4"/>
      <c r="AS22" s="243"/>
      <c r="AT22" s="244"/>
      <c r="AU22" s="245"/>
    </row>
    <row r="23" spans="1:47" ht="39.950000000000003" customHeight="1" thickBot="1">
      <c r="A23"/>
      <c r="B23" s="224">
        <f t="shared" si="5"/>
        <v>14</v>
      </c>
      <c r="C23" s="53" t="str">
        <f t="shared" si="6"/>
        <v>🌶️ Charcuterie &amp; assaisonnement : pâté en croûte</v>
      </c>
      <c r="D23" s="151" t="str">
        <f t="shared" si="7"/>
        <v>🌶️ Charcuterie : contrôler t</v>
      </c>
      <c r="O23"/>
      <c r="P23"/>
      <c r="Q23" s="38"/>
      <c r="R23" s="38"/>
      <c r="V23" s="11" t="s">
        <v>99</v>
      </c>
      <c r="W23" s="22" t="s">
        <v>41</v>
      </c>
      <c r="X23" s="12" t="s">
        <v>78</v>
      </c>
      <c r="Y23" s="2" t="s">
        <v>79</v>
      </c>
      <c r="Z23" s="5" t="s">
        <v>80</v>
      </c>
      <c r="AA23" s="158" t="s">
        <v>81</v>
      </c>
      <c r="AB23" s="2">
        <f t="shared" si="13"/>
        <v>5</v>
      </c>
      <c r="AC23" s="2">
        <f t="shared" si="14"/>
        <v>2</v>
      </c>
      <c r="AD23" s="20" t="b">
        <f>FALSE</f>
        <v>0</v>
      </c>
      <c r="AE23" s="20" t="b">
        <f t="shared" si="15"/>
        <v>0</v>
      </c>
      <c r="AF23" s="20" t="b">
        <f t="shared" si="16"/>
        <v>0</v>
      </c>
      <c r="AG23" s="6" t="str">
        <f t="shared" si="17"/>
        <v/>
      </c>
      <c r="AH23" s="19" t="str">
        <f t="shared" si="19"/>
        <v/>
      </c>
      <c r="AI23" s="6" t="str">
        <f t="shared" si="18"/>
        <v/>
      </c>
      <c r="AJ23" s="19" t="str">
        <f t="shared" si="20"/>
        <v/>
      </c>
      <c r="AK23" s="3" t="s">
        <v>27</v>
      </c>
      <c r="AS23" s="246"/>
      <c r="AT23" s="247"/>
      <c r="AU23" s="248"/>
    </row>
    <row r="24" spans="1:47" ht="39.950000000000003" customHeight="1">
      <c r="A24"/>
      <c r="B24" s="224">
        <f t="shared" si="5"/>
        <v>15</v>
      </c>
      <c r="C24" s="53" t="str">
        <f t="shared" si="6"/>
        <v>🧂 Charcuterie &amp; assaisonnement : épices</v>
      </c>
      <c r="D24" s="151" t="str">
        <f t="shared" si="7"/>
        <v>empérature de mêlée, texture, assaisonnement, hygiène.</v>
      </c>
      <c r="O24"/>
      <c r="P24"/>
      <c r="Q24" s="38"/>
      <c r="R24" s="38"/>
      <c r="V24" s="11" t="s">
        <v>100</v>
      </c>
      <c r="W24" s="23" t="s">
        <v>41</v>
      </c>
      <c r="X24" s="13" t="s">
        <v>78</v>
      </c>
      <c r="Y24" s="1" t="s">
        <v>79</v>
      </c>
      <c r="Z24" s="7" t="s">
        <v>80</v>
      </c>
      <c r="AA24" s="158" t="s">
        <v>81</v>
      </c>
      <c r="AB24" s="1">
        <f t="shared" si="13"/>
        <v>6</v>
      </c>
      <c r="AC24" s="1">
        <f t="shared" si="14"/>
        <v>2</v>
      </c>
      <c r="AD24" s="21" t="b">
        <f>FALSE</f>
        <v>0</v>
      </c>
      <c r="AE24" s="21" t="b">
        <f t="shared" si="15"/>
        <v>1</v>
      </c>
      <c r="AF24" s="21" t="b">
        <f t="shared" si="16"/>
        <v>1</v>
      </c>
      <c r="AG24" s="6" t="str">
        <f t="shared" si="17"/>
        <v>🌾 Allergènes &amp; intolérances : farine</v>
      </c>
      <c r="AH24" s="19" t="str">
        <f t="shared" si="19"/>
        <v>🌾 Allergènes &amp; intolérances : farine</v>
      </c>
      <c r="AI24" s="6" t="str">
        <f t="shared" si="18"/>
        <v>🌾 Allergène : céréales contenant du gluten → annoncer + éviter contamination croisée.</v>
      </c>
      <c r="AJ24" s="19" t="str">
        <f t="shared" si="20"/>
        <v>🌾 Allergène : céréales contenant du gluten → annoncer + éviter contamination croisée.</v>
      </c>
      <c r="AK24" s="3" t="s">
        <v>27</v>
      </c>
      <c r="AS24" s="230" t="s">
        <v>1139</v>
      </c>
      <c r="AT24" s="231"/>
      <c r="AU24" s="232"/>
    </row>
    <row r="25" spans="1:47" ht="39.950000000000003" customHeight="1">
      <c r="A25"/>
      <c r="B25" s="40" t="s">
        <v>101</v>
      </c>
      <c r="C25" s="32"/>
      <c r="D25" s="33"/>
      <c r="O25"/>
      <c r="P25" s="137"/>
      <c r="Q25" s="38"/>
      <c r="R25" s="38"/>
      <c r="V25" s="11" t="s">
        <v>102</v>
      </c>
      <c r="W25" s="23" t="s">
        <v>41</v>
      </c>
      <c r="X25" s="13" t="s">
        <v>78</v>
      </c>
      <c r="Y25" s="2" t="s">
        <v>79</v>
      </c>
      <c r="Z25" s="5" t="s">
        <v>80</v>
      </c>
      <c r="AA25" s="158" t="s">
        <v>81</v>
      </c>
      <c r="AB25" s="2">
        <f t="shared" si="13"/>
        <v>9</v>
      </c>
      <c r="AC25" s="2">
        <f t="shared" si="14"/>
        <v>2</v>
      </c>
      <c r="AD25" s="20" t="b">
        <f>FALSE</f>
        <v>0</v>
      </c>
      <c r="AE25" s="20" t="b">
        <f t="shared" si="15"/>
        <v>0</v>
      </c>
      <c r="AF25" s="20" t="b">
        <f t="shared" si="16"/>
        <v>0</v>
      </c>
      <c r="AG25" s="6" t="str">
        <f t="shared" si="17"/>
        <v/>
      </c>
      <c r="AH25" s="19" t="str">
        <f t="shared" si="19"/>
        <v>🌾 Allergènes &amp; intolérances : farine</v>
      </c>
      <c r="AI25" s="6" t="str">
        <f t="shared" si="18"/>
        <v/>
      </c>
      <c r="AJ25" s="19" t="str">
        <f t="shared" si="20"/>
        <v>🌾 Allergène : céréales contenant du gluten → annoncer + éviter contamination croisée.</v>
      </c>
      <c r="AK25" s="3" t="s">
        <v>27</v>
      </c>
      <c r="AS25" s="195" t="s">
        <v>1140</v>
      </c>
      <c r="AT25" s="15"/>
      <c r="AU25" s="16"/>
    </row>
    <row r="26" spans="1:47" ht="39.950000000000003" customHeight="1">
      <c r="A26"/>
      <c r="B26" s="42" t="s">
        <v>103</v>
      </c>
      <c r="C26" s="149" t="s">
        <v>669</v>
      </c>
      <c r="D26" s="41" t="s">
        <v>670</v>
      </c>
      <c r="E26" s="41" t="s">
        <v>104</v>
      </c>
      <c r="F26" s="41" t="s">
        <v>671</v>
      </c>
      <c r="G26" s="41" t="s">
        <v>672</v>
      </c>
      <c r="H26" s="106" t="s">
        <v>41</v>
      </c>
      <c r="I26" s="106" t="s">
        <v>46</v>
      </c>
      <c r="J26" s="106" t="s">
        <v>51</v>
      </c>
      <c r="K26" s="106" t="s">
        <v>55</v>
      </c>
      <c r="L26" s="106" t="s">
        <v>73</v>
      </c>
      <c r="M26" s="106" t="s">
        <v>82</v>
      </c>
      <c r="N26" s="106" t="s">
        <v>87</v>
      </c>
      <c r="O26" s="106" t="s">
        <v>91</v>
      </c>
      <c r="P26" s="26" t="s">
        <v>95</v>
      </c>
      <c r="V26" s="11" t="s">
        <v>105</v>
      </c>
      <c r="W26" s="23" t="s">
        <v>41</v>
      </c>
      <c r="X26" s="13" t="s">
        <v>78</v>
      </c>
      <c r="Y26" s="1" t="s">
        <v>79</v>
      </c>
      <c r="Z26" s="7" t="s">
        <v>80</v>
      </c>
      <c r="AA26" s="158" t="s">
        <v>81</v>
      </c>
      <c r="AB26" s="1">
        <f t="shared" si="13"/>
        <v>4</v>
      </c>
      <c r="AC26" s="1">
        <f t="shared" si="14"/>
        <v>2</v>
      </c>
      <c r="AD26" s="21" t="b">
        <f>FALSE</f>
        <v>0</v>
      </c>
      <c r="AE26" s="21" t="b">
        <f t="shared" si="15"/>
        <v>1</v>
      </c>
      <c r="AF26" s="21" t="b">
        <f t="shared" si="16"/>
        <v>1</v>
      </c>
      <c r="AG26" s="6" t="str">
        <f t="shared" si="17"/>
        <v>🌾 Allergènes &amp; intolérances : pâte</v>
      </c>
      <c r="AH26" s="19" t="str">
        <f t="shared" si="19"/>
        <v>🌾 Allergènes &amp; intolérances : farine
🌾 Allergènes &amp; intolérances : pâte</v>
      </c>
      <c r="AI26" s="6" t="str">
        <f t="shared" si="18"/>
        <v>🌾 Allergène : céréales contenant du gluten → annoncer + éviter contamination croisée.</v>
      </c>
      <c r="AJ26" s="19" t="str">
        <f t="shared" si="20"/>
        <v>🌾 Allergène : céréales contenant du gluten → annoncer + éviter contamination croisée.
🌾 Allergène : céréales contenant du gluten → annoncer + éviter contamination croisée.</v>
      </c>
      <c r="AK26" s="3" t="s">
        <v>27</v>
      </c>
      <c r="AS26" s="227" t="s">
        <v>1141</v>
      </c>
      <c r="AT26" s="228"/>
      <c r="AU26" s="229"/>
    </row>
    <row r="27" spans="1:47" ht="39.950000000000003" customHeight="1">
      <c r="A27"/>
      <c r="B27" s="67">
        <v>1</v>
      </c>
      <c r="C27" s="11" t="s">
        <v>106</v>
      </c>
      <c r="D27" s="146" t="str">
        <f t="shared" ref="D27:D90" si="21">IF($C27="","",IF((IF($H27=1,H$26&amp;" • ","")&amp;IF($I27=1,I$26&amp;" • ","")&amp;IF($J27=1,J$26&amp;" • ","")&amp;IF($K27=1,K$26&amp;" • ","")&amp;IF($L27=1,L$26&amp;" • ","")&amp;IF($M27=1,M$26&amp;" • ","")&amp;IF($N27=1,N$26&amp;" • ","")&amp;IF($O27=1,O$26&amp;" • ",""))="","",LEFT((IF($H27=1,H$26&amp;" • ","")&amp;IF($I27=1,I$26&amp;" • ","")&amp;IF($J27=1,J$26&amp;" • ","")&amp;IF($K27=1,K$26&amp;" • ","")&amp;IF($L27=1,L$26&amp;" • ","")&amp;IF($M27=1,M$26&amp;" • ","")&amp;IF($N27=1,N$26&amp;" • ","")&amp;IF($O27=1,O$26&amp;" • ","")),LEN((IF($H27=1,H$26&amp;" • ","")&amp;IF($I27=1,I$26&amp;" • ","")&amp;IF($J27=1,J$26&amp;" • ","")&amp;IF($K27=1,K$26&amp;" • ","")&amp;IF($L27=1,L$26&amp;" • ","")&amp;IF($M27=1,M$26&amp;" • ","")&amp;IF($N27=1,N$26&amp;" • ","")&amp;IF($O27=1,O$26&amp;" • ","")))-3)))</f>
        <v>Allergènes &amp; intolérances • Charcuterie &amp; assaisonnement</v>
      </c>
      <c r="E27" s="141">
        <f t="shared" ref="E27:E90" si="22">IF($C27="","",SUMPRODUCT(--($V$15:$V$314&lt;&gt;"")*--($Z$15:$Z$314="contient")*--ISNUMBER(SEARCH(LOWER(TRIM($V$15:$V$314)),$G27)))+SUMPRODUCT(--($V$15:$V$314&lt;&gt;"")*--($Z$15:$Z$314="mot")*--ISNUMBER(SEARCH(" "&amp;LOWER(TRIM($V$15:$V$314))&amp;" ",$G27))))</f>
        <v>5</v>
      </c>
      <c r="F27" s="142" t="str">
        <f t="shared" ref="F27:F90" si="23">IF($C27="","",IF((IF($H27=1,"• "&amp;I$11&amp;CHAR(10),"")&amp;IF($I27=1,"• "&amp;I$12&amp;CHAR(10),"")&amp;IF($J27=1,"• "&amp;I$13&amp;CHAR(10),"")&amp;IF($K27=1,"• "&amp;I$14&amp;CHAR(10),"")&amp;IF($L27=1,"• "&amp;I$15&amp;CHAR(10),"")&amp;IF($M27=1,"• "&amp;I$16&amp;CHAR(10),"")&amp;IF($N27=1,"• "&amp;I$17&amp;CHAR(10),"")&amp;IF($O27=1,"• "&amp;I$18&amp;CHAR(10),""))="","",LEFT((IF($H27=1,"• "&amp;I$11&amp;CHAR(10),"")&amp;IF($I27=1,"• "&amp;I$12&amp;CHAR(10),"")&amp;IF($J27=1,"• "&amp;I$13&amp;CHAR(10),"")&amp;IF($K27=1,"• "&amp;I$14&amp;CHAR(10),"")&amp;IF($L27=1,"• "&amp;I$15&amp;CHAR(10),"")&amp;IF($M27=1,"• "&amp;I$16&amp;CHAR(10),"")&amp;IF($N27=1,"• "&amp;I$17&amp;CHAR(10),"")&amp;IF($O27=1,"• "&amp;I$18&amp;CHAR(10),"")),LEN((IF($H27=1,"• "&amp;I$11&amp;CHAR(10),"")&amp;IF($I27=1,"• "&amp;I$12&amp;CHAR(10),"")&amp;IF($J27=1,"• "&amp;I$13&amp;CHAR(10),"")&amp;IF($K27=1,"• "&amp;I$14&amp;CHAR(10),"")&amp;IF($L27=1,"• "&amp;I$15&amp;CHAR(10),"")&amp;IF($M27=1,"• "&amp;I$16&amp;CHAR(10),"")&amp;IF($N27=1,"• "&amp;I$17&amp;CHAR(10),"")&amp;IF($O27=1,"• "&amp;I$18&amp;CHAR(10),"")))-1)))</f>
        <v>• Allergènes INCO : identifier/annoncer ; prévenir contamination croisée.
• Charcuterie : dosages, additifs autorisés, mélange, boyaux ; maturation/étuvage si applicable.</v>
      </c>
      <c r="G27" s="143" t="str">
        <f t="shared" ref="G27:G90" si="24">IF($P27="",""," "&amp;$P27&amp;" ")</f>
        <v xml:space="preserve"> préparer un pâté en croûte gluten/œuf/lait/pistache farce froide + dorure + gelée </v>
      </c>
      <c r="H27" s="144">
        <f t="shared" ref="H27:O36" si="25">IF($G27="",0,--((SUMPRODUCT(--($V$15:$V$314&lt;&gt;""),--($W$15:$W$314=H$26),--($Z$15:$Z$314="contient"),--ISNUMBER(SEARCH(LOWER(TRIM($V$15:$V$314)),$G27)))+SUMPRODUCT(--($V$15:$V$314&lt;&gt;""),--($W$15:$W$314=H$26),--($Z$15:$Z$314="mot"),--ISNUMBER(SEARCH(" "&amp;LOWER(TRIM($V$15:$V$314))&amp;" ",$G27))))&gt;0))</f>
        <v>1</v>
      </c>
      <c r="I27" s="144">
        <f t="shared" si="25"/>
        <v>0</v>
      </c>
      <c r="J27" s="144">
        <f t="shared" si="25"/>
        <v>0</v>
      </c>
      <c r="K27" s="144">
        <f t="shared" si="25"/>
        <v>1</v>
      </c>
      <c r="L27" s="144">
        <f t="shared" si="25"/>
        <v>0</v>
      </c>
      <c r="M27" s="144">
        <f t="shared" si="25"/>
        <v>0</v>
      </c>
      <c r="N27" s="144">
        <f t="shared" si="25"/>
        <v>0</v>
      </c>
      <c r="O27" s="145">
        <f t="shared" si="25"/>
        <v>0</v>
      </c>
      <c r="P27" s="139" t="str">
        <f t="shared" ref="P27:P90" si="26">IF($C27="","",LOWER(TRIM(CLEAN(SUBSTITUTE(SUBSTITUTE(SUBSTITUTE(SUBSTITUTE(SUBSTITUTE(SUBSTITUTE(SUBSTITUTE(SUBSTITUTE(SUBSTITUTE(SUBSTITUTE(SUBSTITUTE(SUBSTITUTE(SUBSTITUTE(SUBSTITUTE(SUBSTITUTE(SUBSTITUTE($C27,CHAR(160)," "),CHAR(9)," "),CHAR(10)," "),CHAR(13)," "),"’","'"),"."," "),","," "),";"," "),":"," "),"!"," "),"?"," "),"«"," "),"»"," "),"("," "),")"," "),"-"," ")))))</f>
        <v>préparer un pâté en croûte gluten/œuf/lait/pistache farce froide + dorure + gelée</v>
      </c>
      <c r="V27" s="11" t="s">
        <v>107</v>
      </c>
      <c r="W27" s="23" t="s">
        <v>41</v>
      </c>
      <c r="X27" s="13" t="s">
        <v>78</v>
      </c>
      <c r="Y27" s="2" t="s">
        <v>79</v>
      </c>
      <c r="Z27" s="5" t="s">
        <v>80</v>
      </c>
      <c r="AA27" s="158" t="s">
        <v>81</v>
      </c>
      <c r="AB27" s="2">
        <f t="shared" si="13"/>
        <v>4</v>
      </c>
      <c r="AC27" s="2">
        <f t="shared" si="14"/>
        <v>2</v>
      </c>
      <c r="AD27" s="20" t="b">
        <f>FALSE</f>
        <v>0</v>
      </c>
      <c r="AE27" s="20" t="b">
        <f t="shared" si="15"/>
        <v>0</v>
      </c>
      <c r="AF27" s="20" t="b">
        <f t="shared" si="16"/>
        <v>0</v>
      </c>
      <c r="AG27" s="6" t="str">
        <f t="shared" si="17"/>
        <v/>
      </c>
      <c r="AH27" s="19" t="str">
        <f t="shared" si="19"/>
        <v>🌾 Allergènes &amp; intolérances : farine
🌾 Allergènes &amp; intolérances : pâte</v>
      </c>
      <c r="AI27" s="6" t="str">
        <f t="shared" si="18"/>
        <v/>
      </c>
      <c r="AJ27" s="19" t="str">
        <f t="shared" si="20"/>
        <v>🌾 Allergène : céréales contenant du gluten → annoncer + éviter contamination croisée.
🌾 Allergène : céréales contenant du gluten → annoncer + éviter contamination croisée.</v>
      </c>
      <c r="AK27" s="3" t="s">
        <v>27</v>
      </c>
      <c r="AS27" s="195" t="s">
        <v>1142</v>
      </c>
      <c r="AT27" s="15"/>
      <c r="AU27" s="16"/>
    </row>
    <row r="28" spans="1:47" ht="39.950000000000003" customHeight="1">
      <c r="A28"/>
      <c r="B28" s="44">
        <v>2</v>
      </c>
      <c r="C28" s="11" t="s">
        <v>108</v>
      </c>
      <c r="D28" s="146" t="str">
        <f t="shared" si="21"/>
        <v>Traçabilité &amp; lots</v>
      </c>
      <c r="E28" s="141">
        <f t="shared" si="22"/>
        <v>2</v>
      </c>
      <c r="F28" s="142" t="str">
        <f t="shared" si="23"/>
        <v>• Traçabilité : lot fournisseur, fiche fabrication, dates, conservation des preuves.</v>
      </c>
      <c r="G28" s="143" t="str">
        <f t="shared" si="24"/>
        <v xml:space="preserve"> réception viande contrôler t° à l'arrivée + intégrité emballage + bon de livraison </v>
      </c>
      <c r="H28" s="144">
        <f t="shared" si="25"/>
        <v>0</v>
      </c>
      <c r="I28" s="144">
        <f t="shared" si="25"/>
        <v>0</v>
      </c>
      <c r="J28" s="144">
        <f t="shared" si="25"/>
        <v>0</v>
      </c>
      <c r="K28" s="144">
        <f t="shared" si="25"/>
        <v>0</v>
      </c>
      <c r="L28" s="144">
        <f t="shared" si="25"/>
        <v>0</v>
      </c>
      <c r="M28" s="144">
        <f t="shared" si="25"/>
        <v>0</v>
      </c>
      <c r="N28" s="144">
        <f t="shared" si="25"/>
        <v>1</v>
      </c>
      <c r="O28" s="145">
        <f t="shared" si="25"/>
        <v>0</v>
      </c>
      <c r="P28" s="139" t="str">
        <f t="shared" si="26"/>
        <v>réception viande contrôler t° à l'arrivée + intégrité emballage + bon de livraison</v>
      </c>
      <c r="V28" s="11" t="s">
        <v>109</v>
      </c>
      <c r="W28" s="23" t="s">
        <v>41</v>
      </c>
      <c r="X28" s="13" t="s">
        <v>78</v>
      </c>
      <c r="Y28" s="1" t="s">
        <v>79</v>
      </c>
      <c r="Z28" s="7" t="s">
        <v>80</v>
      </c>
      <c r="AA28" s="158" t="s">
        <v>81</v>
      </c>
      <c r="AB28" s="1">
        <f t="shared" si="13"/>
        <v>6</v>
      </c>
      <c r="AC28" s="1">
        <f t="shared" si="14"/>
        <v>2</v>
      </c>
      <c r="AD28" s="21" t="b">
        <f>FALSE</f>
        <v>0</v>
      </c>
      <c r="AE28" s="21" t="b">
        <f t="shared" si="15"/>
        <v>1</v>
      </c>
      <c r="AF28" s="21" t="b">
        <f t="shared" si="16"/>
        <v>1</v>
      </c>
      <c r="AG28" s="6" t="str">
        <f t="shared" si="17"/>
        <v>🌾 Allergènes &amp; intolérances : croûte</v>
      </c>
      <c r="AH28" s="19" t="str">
        <f t="shared" si="19"/>
        <v>🌾 Allergènes &amp; intolérances : farine
🌾 Allergènes &amp; intolérances : pâte
🌾 Allergènes &amp; intolérances : croûte</v>
      </c>
      <c r="AI28" s="6" t="str">
        <f t="shared" si="18"/>
        <v>🌾 Allergène : céréales contenant du gluten → annoncer + éviter contamination croisée.</v>
      </c>
      <c r="AJ28"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28" s="3" t="s">
        <v>27</v>
      </c>
      <c r="AS28" s="195" t="s">
        <v>1143</v>
      </c>
      <c r="AT28" s="15"/>
      <c r="AU28" s="16"/>
    </row>
    <row r="29" spans="1:47" ht="39.950000000000003" customHeight="1">
      <c r="A29"/>
      <c r="B29" s="43">
        <v>3</v>
      </c>
      <c r="C29" s="11" t="s">
        <v>110</v>
      </c>
      <c r="D29" s="146" t="str">
        <f t="shared" si="21"/>
        <v/>
      </c>
      <c r="E29" s="141">
        <f t="shared" si="22"/>
        <v>0</v>
      </c>
      <c r="F29" s="142" t="str">
        <f t="shared" si="23"/>
        <v/>
      </c>
      <c r="G29" s="143" t="str">
        <f t="shared" si="24"/>
        <v xml:space="preserve"> parer/désosser limiter souillures respecter rendement éliminer nerfs/suintements </v>
      </c>
      <c r="H29" s="144">
        <f t="shared" si="25"/>
        <v>0</v>
      </c>
      <c r="I29" s="144">
        <f t="shared" si="25"/>
        <v>0</v>
      </c>
      <c r="J29" s="144">
        <f t="shared" si="25"/>
        <v>0</v>
      </c>
      <c r="K29" s="144">
        <f t="shared" si="25"/>
        <v>0</v>
      </c>
      <c r="L29" s="144">
        <f t="shared" si="25"/>
        <v>0</v>
      </c>
      <c r="M29" s="144">
        <f t="shared" si="25"/>
        <v>0</v>
      </c>
      <c r="N29" s="144">
        <f t="shared" si="25"/>
        <v>0</v>
      </c>
      <c r="O29" s="145">
        <f t="shared" si="25"/>
        <v>0</v>
      </c>
      <c r="P29" s="139" t="str">
        <f t="shared" si="26"/>
        <v>parer/désosser limiter souillures respecter rendement éliminer nerfs/suintements</v>
      </c>
      <c r="V29" s="11" t="s">
        <v>111</v>
      </c>
      <c r="W29" s="23" t="s">
        <v>41</v>
      </c>
      <c r="X29" s="13" t="s">
        <v>78</v>
      </c>
      <c r="Y29" s="2" t="s">
        <v>79</v>
      </c>
      <c r="Z29" s="5" t="s">
        <v>80</v>
      </c>
      <c r="AA29" s="158" t="s">
        <v>81</v>
      </c>
      <c r="AB29" s="2">
        <f t="shared" si="13"/>
        <v>6</v>
      </c>
      <c r="AC29" s="2">
        <f t="shared" si="14"/>
        <v>2</v>
      </c>
      <c r="AD29" s="20" t="b">
        <f>FALSE</f>
        <v>0</v>
      </c>
      <c r="AE29" s="20" t="b">
        <f t="shared" si="15"/>
        <v>0</v>
      </c>
      <c r="AF29" s="20" t="b">
        <f t="shared" si="16"/>
        <v>0</v>
      </c>
      <c r="AG29" s="6" t="str">
        <f t="shared" si="17"/>
        <v/>
      </c>
      <c r="AH29" s="19" t="str">
        <f t="shared" si="19"/>
        <v>🌾 Allergènes &amp; intolérances : farine
🌾 Allergènes &amp; intolérances : pâte
🌾 Allergènes &amp; intolérances : croûte</v>
      </c>
      <c r="AI29" s="6" t="str">
        <f t="shared" si="18"/>
        <v/>
      </c>
      <c r="AJ29"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29" s="3" t="s">
        <v>27</v>
      </c>
      <c r="AS29" s="196" t="s">
        <v>1144</v>
      </c>
      <c r="AT29" s="15"/>
      <c r="AU29" s="16"/>
    </row>
    <row r="30" spans="1:47" ht="39.950000000000003" customHeight="1">
      <c r="A30"/>
      <c r="B30" s="44">
        <v>4</v>
      </c>
      <c r="C30" s="11" t="s">
        <v>112</v>
      </c>
      <c r="D30" s="146" t="str">
        <f t="shared" si="21"/>
        <v/>
      </c>
      <c r="E30" s="141">
        <f t="shared" si="22"/>
        <v>0</v>
      </c>
      <c r="F30" s="142" t="str">
        <f t="shared" si="23"/>
        <v/>
      </c>
      <c r="G30" s="143" t="str">
        <f t="shared" si="24"/>
        <v xml:space="preserve"> hachage/mêlée travailler à froid limiter échauffement hygiène hachoir/cutter </v>
      </c>
      <c r="H30" s="144">
        <f t="shared" si="25"/>
        <v>0</v>
      </c>
      <c r="I30" s="144">
        <f t="shared" si="25"/>
        <v>0</v>
      </c>
      <c r="J30" s="144">
        <f t="shared" si="25"/>
        <v>0</v>
      </c>
      <c r="K30" s="144">
        <f t="shared" si="25"/>
        <v>0</v>
      </c>
      <c r="L30" s="144">
        <f t="shared" si="25"/>
        <v>0</v>
      </c>
      <c r="M30" s="144">
        <f t="shared" si="25"/>
        <v>0</v>
      </c>
      <c r="N30" s="144">
        <f t="shared" si="25"/>
        <v>0</v>
      </c>
      <c r="O30" s="145">
        <f t="shared" si="25"/>
        <v>0</v>
      </c>
      <c r="P30" s="139" t="str">
        <f t="shared" si="26"/>
        <v>hachage/mêlée travailler à froid limiter échauffement hygiène hachoir/cutter</v>
      </c>
      <c r="V30" s="11" t="s">
        <v>113</v>
      </c>
      <c r="W30" s="23" t="s">
        <v>41</v>
      </c>
      <c r="X30" s="13" t="s">
        <v>78</v>
      </c>
      <c r="Y30" s="1" t="s">
        <v>114</v>
      </c>
      <c r="Z30" s="14" t="s">
        <v>80</v>
      </c>
      <c r="AA30" s="158" t="s">
        <v>115</v>
      </c>
      <c r="AB30" s="1">
        <f t="shared" si="13"/>
        <v>8</v>
      </c>
      <c r="AC30" s="1">
        <f t="shared" si="14"/>
        <v>2</v>
      </c>
      <c r="AD30" s="21" t="b">
        <f>FALSE</f>
        <v>0</v>
      </c>
      <c r="AE30" s="21" t="b">
        <f t="shared" si="15"/>
        <v>0</v>
      </c>
      <c r="AF30" s="21" t="b">
        <f t="shared" si="16"/>
        <v>0</v>
      </c>
      <c r="AG30" s="6" t="str">
        <f t="shared" si="17"/>
        <v/>
      </c>
      <c r="AH30" s="19" t="str">
        <f t="shared" si="19"/>
        <v>🌾 Allergènes &amp; intolérances : farine
🌾 Allergènes &amp; intolérances : pâte
🌾 Allergènes &amp; intolérances : croûte</v>
      </c>
      <c r="AI30" s="6" t="str">
        <f t="shared" si="18"/>
        <v/>
      </c>
      <c r="AJ30"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30" s="3" t="s">
        <v>27</v>
      </c>
      <c r="AS30" s="196" t="s">
        <v>1145</v>
      </c>
      <c r="AT30" s="15"/>
      <c r="AU30" s="16"/>
    </row>
    <row r="31" spans="1:47" ht="50.1" customHeight="1">
      <c r="A31"/>
      <c r="B31" s="43">
        <v>5</v>
      </c>
      <c r="C31" s="11" t="s">
        <v>116</v>
      </c>
      <c r="D31" s="146" t="str">
        <f t="shared" si="21"/>
        <v>Matières premières &amp; origine • Charcuterie &amp; assaisonnement • Conditionnement &amp; étiquetage</v>
      </c>
      <c r="E31" s="141">
        <f t="shared" si="22"/>
        <v>5</v>
      </c>
      <c r="F31" s="142" t="str">
        <f t="shared" si="23"/>
        <v>• MP / réception : espèce-morceau, origine, conformité, T° à réception, DLC/lot.
• Charcuterie : dosages, additifs autorisés, mélange, boyaux ; maturation/étuvage si applicable.
• Conditionnement : sous-vide/MAP/barquettes ; stockage ; étiquetage ; DLC.</v>
      </c>
      <c r="G31" s="143" t="str">
        <f t="shared" si="24"/>
        <v xml:space="preserve"> assaisonnement sel/épices si sel nitrité/e250 → dose + traçabilité + étiquetage ingrédients </v>
      </c>
      <c r="H31" s="144">
        <f t="shared" si="25"/>
        <v>0</v>
      </c>
      <c r="I31" s="144">
        <f t="shared" si="25"/>
        <v>1</v>
      </c>
      <c r="J31" s="144">
        <f t="shared" si="25"/>
        <v>0</v>
      </c>
      <c r="K31" s="144">
        <f t="shared" si="25"/>
        <v>1</v>
      </c>
      <c r="L31" s="144">
        <f t="shared" si="25"/>
        <v>0</v>
      </c>
      <c r="M31" s="144">
        <f t="shared" si="25"/>
        <v>1</v>
      </c>
      <c r="N31" s="144">
        <f t="shared" si="25"/>
        <v>0</v>
      </c>
      <c r="O31" s="145">
        <f t="shared" si="25"/>
        <v>0</v>
      </c>
      <c r="P31" s="139" t="str">
        <f t="shared" si="26"/>
        <v>assaisonnement sel/épices si sel nitrité/e250 → dose + traçabilité + étiquetage ingrédients</v>
      </c>
      <c r="V31" s="11" t="s">
        <v>117</v>
      </c>
      <c r="W31" s="23" t="s">
        <v>41</v>
      </c>
      <c r="X31" s="13" t="s">
        <v>78</v>
      </c>
      <c r="Y31" s="2" t="s">
        <v>114</v>
      </c>
      <c r="Z31" s="5" t="s">
        <v>80</v>
      </c>
      <c r="AA31" s="158" t="s">
        <v>115</v>
      </c>
      <c r="AB31" s="2">
        <f t="shared" si="13"/>
        <v>8</v>
      </c>
      <c r="AC31" s="2">
        <f t="shared" si="14"/>
        <v>2</v>
      </c>
      <c r="AD31" s="20" t="b">
        <f>FALSE</f>
        <v>0</v>
      </c>
      <c r="AE31" s="20" t="b">
        <f t="shared" si="15"/>
        <v>0</v>
      </c>
      <c r="AF31" s="20" t="b">
        <f t="shared" si="16"/>
        <v>0</v>
      </c>
      <c r="AG31" s="6" t="str">
        <f t="shared" si="17"/>
        <v/>
      </c>
      <c r="AH31" s="19" t="str">
        <f t="shared" si="19"/>
        <v>🌾 Allergènes &amp; intolérances : farine
🌾 Allergènes &amp; intolérances : pâte
🌾 Allergènes &amp; intolérances : croûte</v>
      </c>
      <c r="AI31" s="6" t="str">
        <f t="shared" si="18"/>
        <v/>
      </c>
      <c r="AJ31"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31" s="3" t="s">
        <v>27</v>
      </c>
      <c r="AS31" s="196" t="s">
        <v>1146</v>
      </c>
      <c r="AT31" s="15"/>
      <c r="AU31" s="16"/>
    </row>
    <row r="32" spans="1:47" ht="39.950000000000003" customHeight="1">
      <c r="A32"/>
      <c r="B32" s="44">
        <v>6</v>
      </c>
      <c r="C32" s="11" t="s">
        <v>118</v>
      </c>
      <c r="D32" s="146" t="str">
        <f t="shared" si="21"/>
        <v>Découpe &amp; préparation • Charcuterie &amp; assaisonnement</v>
      </c>
      <c r="E32" s="141">
        <f t="shared" si="22"/>
        <v>2</v>
      </c>
      <c r="F32" s="142" t="str">
        <f t="shared" si="23"/>
        <v>• Découpe/hachage : parage, désossage, hygiène outils, limiter échauffement.
• Charcuterie : dosages, additifs autorisés, mélange, boyaux ; maturation/étuvage si applicable.</v>
      </c>
      <c r="G32" s="143" t="str">
        <f t="shared" si="24"/>
        <v xml:space="preserve"> embossage boyaux hygiène poussoir purge d'air éviter corps étrangers </v>
      </c>
      <c r="H32" s="144">
        <f t="shared" si="25"/>
        <v>0</v>
      </c>
      <c r="I32" s="144">
        <f t="shared" si="25"/>
        <v>0</v>
      </c>
      <c r="J32" s="144">
        <f t="shared" si="25"/>
        <v>1</v>
      </c>
      <c r="K32" s="144">
        <f t="shared" si="25"/>
        <v>1</v>
      </c>
      <c r="L32" s="144">
        <f t="shared" si="25"/>
        <v>0</v>
      </c>
      <c r="M32" s="144">
        <f t="shared" si="25"/>
        <v>0</v>
      </c>
      <c r="N32" s="144">
        <f t="shared" si="25"/>
        <v>0</v>
      </c>
      <c r="O32" s="145">
        <f t="shared" si="25"/>
        <v>0</v>
      </c>
      <c r="P32" s="139" t="str">
        <f t="shared" si="26"/>
        <v>embossage boyaux hygiène poussoir purge d'air éviter corps étrangers</v>
      </c>
      <c r="V32" s="11" t="s">
        <v>119</v>
      </c>
      <c r="W32" s="23" t="s">
        <v>41</v>
      </c>
      <c r="X32" s="13" t="s">
        <v>78</v>
      </c>
      <c r="Y32" s="1" t="s">
        <v>114</v>
      </c>
      <c r="Z32" s="14" t="s">
        <v>80</v>
      </c>
      <c r="AA32" s="158" t="s">
        <v>115</v>
      </c>
      <c r="AB32" s="1">
        <f t="shared" si="13"/>
        <v>8</v>
      </c>
      <c r="AC32" s="1">
        <f t="shared" si="14"/>
        <v>2</v>
      </c>
      <c r="AD32" s="21" t="b">
        <f>FALSE</f>
        <v>0</v>
      </c>
      <c r="AE32" s="21" t="b">
        <f t="shared" si="15"/>
        <v>0</v>
      </c>
      <c r="AF32" s="21" t="b">
        <f t="shared" si="16"/>
        <v>0</v>
      </c>
      <c r="AG32" s="6" t="str">
        <f t="shared" si="17"/>
        <v/>
      </c>
      <c r="AH32" s="19" t="str">
        <f t="shared" si="19"/>
        <v>🌾 Allergènes &amp; intolérances : farine
🌾 Allergènes &amp; intolérances : pâte
🌾 Allergènes &amp; intolérances : croûte</v>
      </c>
      <c r="AI32" s="6" t="str">
        <f t="shared" si="18"/>
        <v/>
      </c>
      <c r="AJ32"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32" s="3" t="s">
        <v>27</v>
      </c>
      <c r="AS32" s="196" t="s">
        <v>1147</v>
      </c>
      <c r="AT32" s="15"/>
      <c r="AU32" s="16"/>
    </row>
    <row r="33" spans="1:47" ht="39.950000000000003" customHeight="1">
      <c r="A33"/>
      <c r="B33" s="43">
        <v>7</v>
      </c>
      <c r="C33" s="11" t="s">
        <v>120</v>
      </c>
      <c r="D33" s="146" t="str">
        <f t="shared" si="21"/>
        <v>Matières premières &amp; origine • Cuisson &amp; refroidissement</v>
      </c>
      <c r="E33" s="141">
        <f t="shared" si="22"/>
        <v>4</v>
      </c>
      <c r="F33" s="142" t="str">
        <f t="shared" si="23"/>
        <v>• MP / réception : espèce-morceau, origine, conformité, T° à réception, DLC/lot.
• Cuisson : sonde au cœur ; maîtriser refroidissement/remise en T° ; enregistrements.</v>
      </c>
      <c r="G33" s="143" t="str">
        <f t="shared" si="24"/>
        <v xml:space="preserve"> cuisson à cœur sonde + contrôle temps maintien chaud si service immédiat </v>
      </c>
      <c r="H33" s="144">
        <f t="shared" si="25"/>
        <v>0</v>
      </c>
      <c r="I33" s="144">
        <f t="shared" si="25"/>
        <v>1</v>
      </c>
      <c r="J33" s="144">
        <f t="shared" si="25"/>
        <v>0</v>
      </c>
      <c r="K33" s="144">
        <f t="shared" si="25"/>
        <v>0</v>
      </c>
      <c r="L33" s="144">
        <f t="shared" si="25"/>
        <v>1</v>
      </c>
      <c r="M33" s="144">
        <f t="shared" si="25"/>
        <v>0</v>
      </c>
      <c r="N33" s="144">
        <f t="shared" si="25"/>
        <v>0</v>
      </c>
      <c r="O33" s="145">
        <f t="shared" si="25"/>
        <v>0</v>
      </c>
      <c r="P33" s="139" t="str">
        <f t="shared" si="26"/>
        <v>cuisson à cœur sonde + contrôle temps maintien chaud si service immédiat</v>
      </c>
      <c r="V33" s="11" t="s">
        <v>121</v>
      </c>
      <c r="W33" s="23" t="s">
        <v>41</v>
      </c>
      <c r="X33" s="13" t="s">
        <v>78</v>
      </c>
      <c r="Y33" s="2" t="s">
        <v>114</v>
      </c>
      <c r="Z33" s="5" t="s">
        <v>80</v>
      </c>
      <c r="AA33" s="158" t="s">
        <v>115</v>
      </c>
      <c r="AB33" s="2">
        <f t="shared" si="13"/>
        <v>5</v>
      </c>
      <c r="AC33" s="2">
        <f t="shared" si="14"/>
        <v>2</v>
      </c>
      <c r="AD33" s="20" t="b">
        <f>FALSE</f>
        <v>0</v>
      </c>
      <c r="AE33" s="20" t="b">
        <f t="shared" si="15"/>
        <v>0</v>
      </c>
      <c r="AF33" s="20" t="b">
        <f t="shared" si="16"/>
        <v>0</v>
      </c>
      <c r="AG33" s="6" t="str">
        <f t="shared" si="17"/>
        <v/>
      </c>
      <c r="AH33" s="19" t="str">
        <f t="shared" si="19"/>
        <v>🌾 Allergènes &amp; intolérances : farine
🌾 Allergènes &amp; intolérances : pâte
🌾 Allergènes &amp; intolérances : croûte</v>
      </c>
      <c r="AI33" s="6" t="str">
        <f t="shared" si="18"/>
        <v/>
      </c>
      <c r="AJ33"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33" s="3" t="s">
        <v>27</v>
      </c>
      <c r="AS33" s="197" t="s">
        <v>1148</v>
      </c>
      <c r="AT33" s="15"/>
      <c r="AU33" s="16"/>
    </row>
    <row r="34" spans="1:47" ht="39.950000000000003" customHeight="1" thickBot="1">
      <c r="A34"/>
      <c r="B34" s="105">
        <v>8</v>
      </c>
      <c r="C34" s="11" t="s">
        <v>122</v>
      </c>
      <c r="D34" s="146" t="str">
        <f t="shared" si="21"/>
        <v>Matières premières &amp; origine • Traçabilité &amp; lots</v>
      </c>
      <c r="E34" s="141">
        <f t="shared" si="22"/>
        <v>3</v>
      </c>
      <c r="F34" s="142" t="str">
        <f t="shared" si="23"/>
        <v>• MP / réception : espèce-morceau, origine, conformité, T° à réception, DLC/lot.
• Traçabilité : lot fournisseur, fiche fabrication, dates, conservation des preuves.</v>
      </c>
      <c r="G34" s="143" t="str">
        <f t="shared" si="24"/>
        <v xml:space="preserve"> tartare de bœuf minute hygiène stricte + t° viande hachée ≤ 2°c + traçabilité lot </v>
      </c>
      <c r="H34" s="144">
        <f t="shared" si="25"/>
        <v>0</v>
      </c>
      <c r="I34" s="144">
        <f t="shared" si="25"/>
        <v>1</v>
      </c>
      <c r="J34" s="144">
        <f t="shared" si="25"/>
        <v>0</v>
      </c>
      <c r="K34" s="144">
        <f t="shared" si="25"/>
        <v>0</v>
      </c>
      <c r="L34" s="144">
        <f t="shared" si="25"/>
        <v>0</v>
      </c>
      <c r="M34" s="144">
        <f t="shared" si="25"/>
        <v>0</v>
      </c>
      <c r="N34" s="144">
        <f t="shared" si="25"/>
        <v>1</v>
      </c>
      <c r="O34" s="145">
        <f t="shared" si="25"/>
        <v>0</v>
      </c>
      <c r="P34" s="139" t="str">
        <f t="shared" si="26"/>
        <v>tartare de bœuf minute hygiène stricte + t° viande hachée ≤ 2°c + traçabilité lot</v>
      </c>
      <c r="V34" s="11" t="s">
        <v>123</v>
      </c>
      <c r="W34" s="23" t="s">
        <v>41</v>
      </c>
      <c r="X34" s="13" t="s">
        <v>78</v>
      </c>
      <c r="Y34" s="1" t="s">
        <v>114</v>
      </c>
      <c r="Z34" s="7" t="s">
        <v>80</v>
      </c>
      <c r="AA34" s="158" t="s">
        <v>115</v>
      </c>
      <c r="AB34" s="1">
        <f t="shared" si="13"/>
        <v>6</v>
      </c>
      <c r="AC34" s="1">
        <f t="shared" si="14"/>
        <v>2</v>
      </c>
      <c r="AD34" s="21" t="b">
        <f>FALSE</f>
        <v>0</v>
      </c>
      <c r="AE34" s="21" t="b">
        <f t="shared" si="15"/>
        <v>0</v>
      </c>
      <c r="AF34" s="21" t="b">
        <f t="shared" si="16"/>
        <v>0</v>
      </c>
      <c r="AG34" s="6" t="str">
        <f t="shared" si="17"/>
        <v/>
      </c>
      <c r="AH34" s="19" t="str">
        <f t="shared" si="19"/>
        <v>🌾 Allergènes &amp; intolérances : farine
🌾 Allergènes &amp; intolérances : pâte
🌾 Allergènes &amp; intolérances : croûte</v>
      </c>
      <c r="AI34" s="6" t="str">
        <f t="shared" si="18"/>
        <v/>
      </c>
      <c r="AJ34"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34" s="3" t="s">
        <v>27</v>
      </c>
      <c r="AS34" s="198"/>
      <c r="AT34" s="17"/>
      <c r="AU34" s="18"/>
    </row>
    <row r="35" spans="1:47" ht="39.950000000000003" customHeight="1">
      <c r="A35"/>
      <c r="B35" s="43">
        <v>9</v>
      </c>
      <c r="C35" s="11" t="s">
        <v>124</v>
      </c>
      <c r="D35" s="146" t="str">
        <f t="shared" si="21"/>
        <v>Découpe &amp; préparation</v>
      </c>
      <c r="E35" s="141">
        <f t="shared" si="22"/>
        <v>2</v>
      </c>
      <c r="F35" s="142" t="str">
        <f t="shared" si="23"/>
        <v>• Découpe/hachage : parage, désossage, hygiène outils, limiter échauffement.</v>
      </c>
      <c r="G35" s="143" t="str">
        <f t="shared" si="24"/>
        <v xml:space="preserve"> nettoyer/désinfecter hachoir et trancheuse entre productions cru/cuit </v>
      </c>
      <c r="H35" s="144">
        <f t="shared" si="25"/>
        <v>0</v>
      </c>
      <c r="I35" s="144">
        <f t="shared" si="25"/>
        <v>0</v>
      </c>
      <c r="J35" s="144">
        <f t="shared" si="25"/>
        <v>1</v>
      </c>
      <c r="K35" s="144">
        <f t="shared" si="25"/>
        <v>0</v>
      </c>
      <c r="L35" s="144">
        <f t="shared" si="25"/>
        <v>0</v>
      </c>
      <c r="M35" s="144">
        <f t="shared" si="25"/>
        <v>0</v>
      </c>
      <c r="N35" s="144">
        <f t="shared" si="25"/>
        <v>0</v>
      </c>
      <c r="O35" s="145">
        <f t="shared" si="25"/>
        <v>0</v>
      </c>
      <c r="P35" s="139" t="str">
        <f t="shared" si="26"/>
        <v>nettoyer/désinfecter hachoir et trancheuse entre productions cru/cuit</v>
      </c>
      <c r="V35" s="11" t="s">
        <v>125</v>
      </c>
      <c r="W35" s="23" t="s">
        <v>41</v>
      </c>
      <c r="X35" s="13" t="s">
        <v>78</v>
      </c>
      <c r="Y35" s="2" t="s">
        <v>114</v>
      </c>
      <c r="Z35" s="5" t="s">
        <v>80</v>
      </c>
      <c r="AA35" s="158" t="s">
        <v>115</v>
      </c>
      <c r="AB35" s="2">
        <f t="shared" si="13"/>
        <v>11</v>
      </c>
      <c r="AC35" s="2">
        <f t="shared" si="14"/>
        <v>2</v>
      </c>
      <c r="AD35" s="20" t="b">
        <f>FALSE</f>
        <v>0</v>
      </c>
      <c r="AE35" s="20" t="b">
        <f t="shared" si="15"/>
        <v>0</v>
      </c>
      <c r="AF35" s="20" t="b">
        <f t="shared" si="16"/>
        <v>0</v>
      </c>
      <c r="AG35" s="6" t="str">
        <f t="shared" si="17"/>
        <v/>
      </c>
      <c r="AH35" s="19" t="str">
        <f t="shared" si="19"/>
        <v>🌾 Allergènes &amp; intolérances : farine
🌾 Allergènes &amp; intolérances : pâte
🌾 Allergènes &amp; intolérances : croûte</v>
      </c>
      <c r="AI35" s="6" t="str">
        <f t="shared" si="18"/>
        <v/>
      </c>
      <c r="AJ35"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35" s="3" t="s">
        <v>27</v>
      </c>
    </row>
    <row r="36" spans="1:47" ht="39.950000000000003" customHeight="1">
      <c r="A36"/>
      <c r="B36" s="44">
        <v>10</v>
      </c>
      <c r="C36" s="11" t="s">
        <v>126</v>
      </c>
      <c r="D36" s="146" t="str">
        <f t="shared" si="21"/>
        <v>Hygiène &amp; HACCP</v>
      </c>
      <c r="E36" s="141">
        <f t="shared" si="22"/>
        <v>2</v>
      </c>
      <c r="F36" s="142" t="str">
        <f t="shared" si="23"/>
        <v>• Hygiène : séparation cru/cuit, N/D, maintenance machines, prévention TIAC.</v>
      </c>
      <c r="G36" s="143" t="str">
        <f t="shared" si="24"/>
        <v xml:space="preserve"> séparer planches/ustensiles cru cuit vérifier allergènes moutarde/céleri sur le poste </v>
      </c>
      <c r="H36" s="144">
        <f t="shared" si="25"/>
        <v>0</v>
      </c>
      <c r="I36" s="144">
        <f t="shared" si="25"/>
        <v>0</v>
      </c>
      <c r="J36" s="144">
        <f t="shared" si="25"/>
        <v>0</v>
      </c>
      <c r="K36" s="144">
        <f t="shared" si="25"/>
        <v>0</v>
      </c>
      <c r="L36" s="144">
        <f t="shared" si="25"/>
        <v>0</v>
      </c>
      <c r="M36" s="144">
        <f t="shared" si="25"/>
        <v>0</v>
      </c>
      <c r="N36" s="144">
        <f t="shared" si="25"/>
        <v>0</v>
      </c>
      <c r="O36" s="145">
        <f t="shared" si="25"/>
        <v>1</v>
      </c>
      <c r="P36" s="139" t="str">
        <f t="shared" si="26"/>
        <v>séparer planches/ustensiles cru cuit vérifier allergènes moutarde/céleri sur le poste</v>
      </c>
      <c r="V36" s="11" t="s">
        <v>127</v>
      </c>
      <c r="W36" s="23" t="s">
        <v>41</v>
      </c>
      <c r="X36" s="13" t="s">
        <v>78</v>
      </c>
      <c r="Y36" s="1" t="s">
        <v>114</v>
      </c>
      <c r="Z36" s="7" t="s">
        <v>80</v>
      </c>
      <c r="AA36" s="158" t="s">
        <v>115</v>
      </c>
      <c r="AB36" s="1">
        <f t="shared" si="13"/>
        <v>9</v>
      </c>
      <c r="AC36" s="1">
        <f t="shared" si="14"/>
        <v>2</v>
      </c>
      <c r="AD36" s="21" t="b">
        <f>FALSE</f>
        <v>0</v>
      </c>
      <c r="AE36" s="21" t="b">
        <f t="shared" si="15"/>
        <v>0</v>
      </c>
      <c r="AF36" s="21" t="b">
        <f t="shared" si="16"/>
        <v>0</v>
      </c>
      <c r="AG36" s="6" t="str">
        <f t="shared" si="17"/>
        <v/>
      </c>
      <c r="AH36" s="19" t="str">
        <f t="shared" si="19"/>
        <v>🌾 Allergènes &amp; intolérances : farine
🌾 Allergènes &amp; intolérances : pâte
🌾 Allergènes &amp; intolérances : croûte</v>
      </c>
      <c r="AI36" s="6" t="str">
        <f t="shared" si="18"/>
        <v/>
      </c>
      <c r="AJ36"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36" s="3" t="s">
        <v>27</v>
      </c>
    </row>
    <row r="37" spans="1:47" ht="39.950000000000003" customHeight="1">
      <c r="A37"/>
      <c r="B37" s="43">
        <v>11</v>
      </c>
      <c r="C37" s="11" t="s">
        <v>128</v>
      </c>
      <c r="D37" s="146" t="str">
        <f t="shared" si="21"/>
        <v>Conditionnement &amp; étiquetage • Traçabilité &amp; lots</v>
      </c>
      <c r="E37" s="141">
        <f t="shared" si="22"/>
        <v>4</v>
      </c>
      <c r="F37" s="142" t="str">
        <f t="shared" si="23"/>
        <v>• Conditionnement : sous-vide/MAP/barquettes ; stockage ; étiquetage ; DLC.
• Traçabilité : lot fournisseur, fiche fabrication, dates, conservation des preuves.</v>
      </c>
      <c r="G37" s="143" t="str">
        <f t="shared" si="24"/>
        <v xml:space="preserve"> mise sous vide/map produit froid sacs/barquettes propres étiquette lot + date </v>
      </c>
      <c r="H37" s="144">
        <f t="shared" ref="H37:O46" si="27">IF($G37="",0,--((SUMPRODUCT(--($V$15:$V$314&lt;&gt;""),--($W$15:$W$314=H$26),--($Z$15:$Z$314="contient"),--ISNUMBER(SEARCH(LOWER(TRIM($V$15:$V$314)),$G37)))+SUMPRODUCT(--($V$15:$V$314&lt;&gt;""),--($W$15:$W$314=H$26),--($Z$15:$Z$314="mot"),--ISNUMBER(SEARCH(" "&amp;LOWER(TRIM($V$15:$V$314))&amp;" ",$G37))))&gt;0))</f>
        <v>0</v>
      </c>
      <c r="I37" s="144">
        <f t="shared" si="27"/>
        <v>0</v>
      </c>
      <c r="J37" s="144">
        <f t="shared" si="27"/>
        <v>0</v>
      </c>
      <c r="K37" s="144">
        <f t="shared" si="27"/>
        <v>0</v>
      </c>
      <c r="L37" s="144">
        <f t="shared" si="27"/>
        <v>0</v>
      </c>
      <c r="M37" s="144">
        <f t="shared" si="27"/>
        <v>1</v>
      </c>
      <c r="N37" s="144">
        <f t="shared" si="27"/>
        <v>1</v>
      </c>
      <c r="O37" s="145">
        <f t="shared" si="27"/>
        <v>0</v>
      </c>
      <c r="P37" s="139" t="str">
        <f t="shared" si="26"/>
        <v>mise sous vide/map produit froid sacs/barquettes propres étiquette lot + date</v>
      </c>
      <c r="V37" s="11" t="s">
        <v>129</v>
      </c>
      <c r="W37" s="23" t="s">
        <v>41</v>
      </c>
      <c r="X37" s="13" t="s">
        <v>78</v>
      </c>
      <c r="Y37" s="2" t="s">
        <v>114</v>
      </c>
      <c r="Z37" s="5" t="s">
        <v>80</v>
      </c>
      <c r="AA37" s="158" t="s">
        <v>115</v>
      </c>
      <c r="AB37" s="2">
        <f t="shared" si="13"/>
        <v>9</v>
      </c>
      <c r="AC37" s="2">
        <f t="shared" si="14"/>
        <v>2</v>
      </c>
      <c r="AD37" s="20" t="b">
        <f>FALSE</f>
        <v>0</v>
      </c>
      <c r="AE37" s="20" t="b">
        <f t="shared" si="15"/>
        <v>0</v>
      </c>
      <c r="AF37" s="20" t="b">
        <f t="shared" si="16"/>
        <v>0</v>
      </c>
      <c r="AG37" s="6" t="str">
        <f t="shared" si="17"/>
        <v/>
      </c>
      <c r="AH37" s="19" t="str">
        <f t="shared" si="19"/>
        <v>🌾 Allergènes &amp; intolérances : farine
🌾 Allergènes &amp; intolérances : pâte
🌾 Allergènes &amp; intolérances : croûte</v>
      </c>
      <c r="AI37" s="6" t="str">
        <f t="shared" si="18"/>
        <v/>
      </c>
      <c r="AJ37"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37" s="3" t="s">
        <v>27</v>
      </c>
    </row>
    <row r="38" spans="1:47" ht="39.950000000000003" customHeight="1">
      <c r="A38"/>
      <c r="B38" s="44">
        <v>12</v>
      </c>
      <c r="C38" s="11" t="s">
        <v>130</v>
      </c>
      <c r="D38" s="146" t="str">
        <f t="shared" si="21"/>
        <v>Conditionnement &amp; étiquetage</v>
      </c>
      <c r="E38" s="141">
        <f t="shared" si="22"/>
        <v>1</v>
      </c>
      <c r="F38" s="142" t="str">
        <f t="shared" si="23"/>
        <v>• Conditionnement : sous-vide/MAP/barquettes ; stockage ; étiquetage ; DLC.</v>
      </c>
      <c r="G38" s="143" t="str">
        <f t="shared" si="24"/>
        <v xml:space="preserve"> dlc/ddm définir/valider afficher allergènes + ingrédients stockage conforme </v>
      </c>
      <c r="H38" s="144">
        <f t="shared" si="27"/>
        <v>0</v>
      </c>
      <c r="I38" s="144">
        <f t="shared" si="27"/>
        <v>0</v>
      </c>
      <c r="J38" s="144">
        <f t="shared" si="27"/>
        <v>0</v>
      </c>
      <c r="K38" s="144">
        <f t="shared" si="27"/>
        <v>0</v>
      </c>
      <c r="L38" s="144">
        <f t="shared" si="27"/>
        <v>0</v>
      </c>
      <c r="M38" s="144">
        <f t="shared" si="27"/>
        <v>1</v>
      </c>
      <c r="N38" s="144">
        <f t="shared" si="27"/>
        <v>0</v>
      </c>
      <c r="O38" s="145">
        <f t="shared" si="27"/>
        <v>0</v>
      </c>
      <c r="P38" s="139" t="str">
        <f t="shared" si="26"/>
        <v>dlc/ddm définir/valider afficher allergènes + ingrédients stockage conforme</v>
      </c>
      <c r="V38" s="11" t="s">
        <v>131</v>
      </c>
      <c r="W38" s="23" t="s">
        <v>41</v>
      </c>
      <c r="X38" s="13" t="s">
        <v>78</v>
      </c>
      <c r="Y38" s="1" t="s">
        <v>132</v>
      </c>
      <c r="Z38" s="7" t="s">
        <v>80</v>
      </c>
      <c r="AA38" s="158" t="s">
        <v>133</v>
      </c>
      <c r="AB38" s="1">
        <f t="shared" si="13"/>
        <v>7</v>
      </c>
      <c r="AC38" s="1">
        <f t="shared" si="14"/>
        <v>2</v>
      </c>
      <c r="AD38" s="21" t="b">
        <f>FALSE</f>
        <v>0</v>
      </c>
      <c r="AE38" s="21" t="b">
        <f t="shared" si="15"/>
        <v>0</v>
      </c>
      <c r="AF38" s="21" t="b">
        <f t="shared" si="16"/>
        <v>0</v>
      </c>
      <c r="AG38" s="6" t="str">
        <f t="shared" si="17"/>
        <v/>
      </c>
      <c r="AH38" s="19" t="str">
        <f t="shared" si="19"/>
        <v>🌾 Allergènes &amp; intolérances : farine
🌾 Allergènes &amp; intolérances : pâte
🌾 Allergènes &amp; intolérances : croûte</v>
      </c>
      <c r="AI38" s="6" t="str">
        <f t="shared" si="18"/>
        <v/>
      </c>
      <c r="AJ38"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38" s="3" t="s">
        <v>27</v>
      </c>
    </row>
    <row r="39" spans="1:47" ht="39.950000000000003" customHeight="1">
      <c r="A39"/>
      <c r="B39" s="43">
        <v>13</v>
      </c>
      <c r="C39" s="11" t="s">
        <v>134</v>
      </c>
      <c r="D39" s="146" t="str">
        <f t="shared" si="21"/>
        <v>Cuisson &amp; refroidissement</v>
      </c>
      <c r="E39" s="141">
        <f t="shared" si="22"/>
        <v>2</v>
      </c>
      <c r="F39" s="142" t="str">
        <f t="shared" si="23"/>
        <v>• Cuisson : sonde au cœur ; maîtriser refroidissement/remise en T° ; enregistrements.</v>
      </c>
      <c r="G39" s="143" t="str">
        <f t="shared" si="24"/>
        <v xml:space="preserve"> refroidissement rapide cellule descendre vite en dessous de 10°c puis chambre froide </v>
      </c>
      <c r="H39" s="144">
        <f t="shared" si="27"/>
        <v>0</v>
      </c>
      <c r="I39" s="144">
        <f t="shared" si="27"/>
        <v>0</v>
      </c>
      <c r="J39" s="144">
        <f t="shared" si="27"/>
        <v>0</v>
      </c>
      <c r="K39" s="144">
        <f t="shared" si="27"/>
        <v>0</v>
      </c>
      <c r="L39" s="144">
        <f t="shared" si="27"/>
        <v>1</v>
      </c>
      <c r="M39" s="144">
        <f t="shared" si="27"/>
        <v>0</v>
      </c>
      <c r="N39" s="144">
        <f t="shared" si="27"/>
        <v>0</v>
      </c>
      <c r="O39" s="145">
        <f t="shared" si="27"/>
        <v>0</v>
      </c>
      <c r="P39" s="139" t="str">
        <f t="shared" si="26"/>
        <v>refroidissement rapide cellule descendre vite en dessous de 10°c puis chambre froide</v>
      </c>
      <c r="V39" s="11" t="s">
        <v>135</v>
      </c>
      <c r="W39" s="23" t="s">
        <v>41</v>
      </c>
      <c r="X39" s="13" t="s">
        <v>78</v>
      </c>
      <c r="Y39" s="2" t="s">
        <v>132</v>
      </c>
      <c r="Z39" s="5" t="s">
        <v>80</v>
      </c>
      <c r="AA39" s="158" t="s">
        <v>133</v>
      </c>
      <c r="AB39" s="2">
        <f t="shared" si="13"/>
        <v>6</v>
      </c>
      <c r="AC39" s="2">
        <f t="shared" si="14"/>
        <v>2</v>
      </c>
      <c r="AD39" s="20" t="b">
        <f>FALSE</f>
        <v>0</v>
      </c>
      <c r="AE39" s="20" t="b">
        <f t="shared" si="15"/>
        <v>0</v>
      </c>
      <c r="AF39" s="20" t="b">
        <f t="shared" si="16"/>
        <v>0</v>
      </c>
      <c r="AG39" s="6" t="str">
        <f t="shared" si="17"/>
        <v/>
      </c>
      <c r="AH39" s="19" t="str">
        <f t="shared" si="19"/>
        <v>🌾 Allergènes &amp; intolérances : farine
🌾 Allergènes &amp; intolérances : pâte
🌾 Allergènes &amp; intolérances : croûte</v>
      </c>
      <c r="AI39" s="6" t="str">
        <f t="shared" si="18"/>
        <v/>
      </c>
      <c r="AJ39"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39" s="3" t="s">
        <v>27</v>
      </c>
    </row>
    <row r="40" spans="1:47" ht="39.950000000000003" customHeight="1">
      <c r="A40"/>
      <c r="B40" s="44">
        <v>14</v>
      </c>
      <c r="C40" s="11"/>
      <c r="D40" s="146" t="str">
        <f t="shared" si="21"/>
        <v/>
      </c>
      <c r="E40" s="141" t="str">
        <f t="shared" si="22"/>
        <v/>
      </c>
      <c r="F40" s="142" t="str">
        <f t="shared" si="23"/>
        <v/>
      </c>
      <c r="G40" s="143" t="str">
        <f t="shared" si="24"/>
        <v/>
      </c>
      <c r="H40" s="144">
        <f t="shared" si="27"/>
        <v>0</v>
      </c>
      <c r="I40" s="144">
        <f t="shared" si="27"/>
        <v>0</v>
      </c>
      <c r="J40" s="144">
        <f t="shared" si="27"/>
        <v>0</v>
      </c>
      <c r="K40" s="144">
        <f t="shared" si="27"/>
        <v>0</v>
      </c>
      <c r="L40" s="144">
        <f t="shared" si="27"/>
        <v>0</v>
      </c>
      <c r="M40" s="144">
        <f t="shared" si="27"/>
        <v>0</v>
      </c>
      <c r="N40" s="144">
        <f t="shared" si="27"/>
        <v>0</v>
      </c>
      <c r="O40" s="145">
        <f t="shared" si="27"/>
        <v>0</v>
      </c>
      <c r="P40" s="139" t="str">
        <f t="shared" si="26"/>
        <v/>
      </c>
      <c r="V40" s="11" t="s">
        <v>136</v>
      </c>
      <c r="W40" s="23" t="s">
        <v>41</v>
      </c>
      <c r="X40" s="12" t="s">
        <v>78</v>
      </c>
      <c r="Y40" s="1" t="s">
        <v>132</v>
      </c>
      <c r="Z40" s="14" t="s">
        <v>80</v>
      </c>
      <c r="AA40" s="158" t="s">
        <v>133</v>
      </c>
      <c r="AB40" s="1">
        <f t="shared" si="13"/>
        <v>4</v>
      </c>
      <c r="AC40" s="1">
        <f t="shared" si="14"/>
        <v>2</v>
      </c>
      <c r="AD40" s="21" t="b">
        <f>FALSE</f>
        <v>0</v>
      </c>
      <c r="AE40" s="21" t="b">
        <f t="shared" si="15"/>
        <v>0</v>
      </c>
      <c r="AF40" s="21" t="b">
        <f t="shared" si="16"/>
        <v>0</v>
      </c>
      <c r="AG40" s="6" t="str">
        <f t="shared" si="17"/>
        <v/>
      </c>
      <c r="AH40" s="19" t="str">
        <f t="shared" si="19"/>
        <v>🌾 Allergènes &amp; intolérances : farine
🌾 Allergènes &amp; intolérances : pâte
🌾 Allergènes &amp; intolérances : croûte</v>
      </c>
      <c r="AI40" s="6" t="str">
        <f t="shared" si="18"/>
        <v/>
      </c>
      <c r="AJ40"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40" s="3" t="s">
        <v>27</v>
      </c>
    </row>
    <row r="41" spans="1:47" ht="39.950000000000003" customHeight="1">
      <c r="A41"/>
      <c r="B41" s="43">
        <v>15</v>
      </c>
      <c r="C41" s="11"/>
      <c r="D41" s="146" t="str">
        <f t="shared" si="21"/>
        <v/>
      </c>
      <c r="E41" s="141" t="str">
        <f t="shared" si="22"/>
        <v/>
      </c>
      <c r="F41" s="142" t="str">
        <f t="shared" si="23"/>
        <v/>
      </c>
      <c r="G41" s="143" t="str">
        <f t="shared" si="24"/>
        <v/>
      </c>
      <c r="H41" s="144">
        <f t="shared" si="27"/>
        <v>0</v>
      </c>
      <c r="I41" s="144">
        <f t="shared" si="27"/>
        <v>0</v>
      </c>
      <c r="J41" s="144">
        <f t="shared" si="27"/>
        <v>0</v>
      </c>
      <c r="K41" s="144">
        <f t="shared" si="27"/>
        <v>0</v>
      </c>
      <c r="L41" s="144">
        <f t="shared" si="27"/>
        <v>0</v>
      </c>
      <c r="M41" s="144">
        <f t="shared" si="27"/>
        <v>0</v>
      </c>
      <c r="N41" s="144">
        <f t="shared" si="27"/>
        <v>0</v>
      </c>
      <c r="O41" s="145">
        <f t="shared" si="27"/>
        <v>0</v>
      </c>
      <c r="P41" s="139" t="str">
        <f t="shared" si="26"/>
        <v/>
      </c>
      <c r="V41" s="11" t="s">
        <v>137</v>
      </c>
      <c r="W41" s="23" t="s">
        <v>41</v>
      </c>
      <c r="X41" s="12" t="s">
        <v>78</v>
      </c>
      <c r="Y41" s="2" t="s">
        <v>132</v>
      </c>
      <c r="Z41" s="5" t="s">
        <v>80</v>
      </c>
      <c r="AA41" s="158" t="s">
        <v>133</v>
      </c>
      <c r="AB41" s="2">
        <f t="shared" si="13"/>
        <v>7</v>
      </c>
      <c r="AC41" s="2">
        <f t="shared" si="14"/>
        <v>2</v>
      </c>
      <c r="AD41" s="20" t="b">
        <f>FALSE</f>
        <v>0</v>
      </c>
      <c r="AE41" s="20" t="b">
        <f t="shared" si="15"/>
        <v>0</v>
      </c>
      <c r="AF41" s="20" t="b">
        <f t="shared" si="16"/>
        <v>0</v>
      </c>
      <c r="AG41" s="6" t="str">
        <f t="shared" si="17"/>
        <v/>
      </c>
      <c r="AH41" s="19" t="str">
        <f t="shared" si="19"/>
        <v>🌾 Allergènes &amp; intolérances : farine
🌾 Allergènes &amp; intolérances : pâte
🌾 Allergènes &amp; intolérances : croûte</v>
      </c>
      <c r="AI41" s="6" t="str">
        <f t="shared" si="18"/>
        <v/>
      </c>
      <c r="AJ41"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41" s="3" t="s">
        <v>27</v>
      </c>
    </row>
    <row r="42" spans="1:47" ht="39.950000000000003" customHeight="1">
      <c r="A42"/>
      <c r="B42" s="44">
        <v>16</v>
      </c>
      <c r="C42" s="11"/>
      <c r="D42" s="146" t="str">
        <f t="shared" si="21"/>
        <v/>
      </c>
      <c r="E42" s="141" t="str">
        <f t="shared" si="22"/>
        <v/>
      </c>
      <c r="F42" s="142" t="str">
        <f t="shared" si="23"/>
        <v/>
      </c>
      <c r="G42" s="143" t="str">
        <f t="shared" si="24"/>
        <v/>
      </c>
      <c r="H42" s="144">
        <f t="shared" si="27"/>
        <v>0</v>
      </c>
      <c r="I42" s="144">
        <f t="shared" si="27"/>
        <v>0</v>
      </c>
      <c r="J42" s="144">
        <f t="shared" si="27"/>
        <v>0</v>
      </c>
      <c r="K42" s="144">
        <f t="shared" si="27"/>
        <v>0</v>
      </c>
      <c r="L42" s="144">
        <f t="shared" si="27"/>
        <v>0</v>
      </c>
      <c r="M42" s="144">
        <f t="shared" si="27"/>
        <v>0</v>
      </c>
      <c r="N42" s="144">
        <f t="shared" si="27"/>
        <v>0</v>
      </c>
      <c r="O42" s="145">
        <f t="shared" si="27"/>
        <v>0</v>
      </c>
      <c r="P42" s="139" t="str">
        <f t="shared" si="26"/>
        <v/>
      </c>
      <c r="V42" s="11" t="s">
        <v>138</v>
      </c>
      <c r="W42" s="23" t="s">
        <v>41</v>
      </c>
      <c r="X42" s="13" t="s">
        <v>78</v>
      </c>
      <c r="Y42" s="1" t="s">
        <v>132</v>
      </c>
      <c r="Z42" s="7" t="s">
        <v>80</v>
      </c>
      <c r="AA42" s="158" t="s">
        <v>133</v>
      </c>
      <c r="AB42" s="1">
        <f t="shared" si="13"/>
        <v>9</v>
      </c>
      <c r="AC42" s="1">
        <f t="shared" si="14"/>
        <v>2</v>
      </c>
      <c r="AD42" s="21" t="b">
        <f>FALSE</f>
        <v>0</v>
      </c>
      <c r="AE42" s="21" t="b">
        <f t="shared" si="15"/>
        <v>0</v>
      </c>
      <c r="AF42" s="21" t="b">
        <f t="shared" si="16"/>
        <v>0</v>
      </c>
      <c r="AG42" s="6" t="str">
        <f t="shared" si="17"/>
        <v/>
      </c>
      <c r="AH42" s="19" t="str">
        <f t="shared" si="19"/>
        <v>🌾 Allergènes &amp; intolérances : farine
🌾 Allergènes &amp; intolérances : pâte
🌾 Allergènes &amp; intolérances : croûte</v>
      </c>
      <c r="AI42" s="6" t="str">
        <f t="shared" si="18"/>
        <v/>
      </c>
      <c r="AJ42"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42" s="3" t="s">
        <v>27</v>
      </c>
    </row>
    <row r="43" spans="1:47" ht="39.950000000000003" customHeight="1">
      <c r="A43"/>
      <c r="B43" s="43">
        <v>17</v>
      </c>
      <c r="C43" s="11"/>
      <c r="D43" s="146" t="str">
        <f t="shared" si="21"/>
        <v/>
      </c>
      <c r="E43" s="141" t="str">
        <f t="shared" si="22"/>
        <v/>
      </c>
      <c r="F43" s="142" t="str">
        <f t="shared" si="23"/>
        <v/>
      </c>
      <c r="G43" s="143" t="str">
        <f t="shared" si="24"/>
        <v/>
      </c>
      <c r="H43" s="144">
        <f t="shared" si="27"/>
        <v>0</v>
      </c>
      <c r="I43" s="144">
        <f t="shared" si="27"/>
        <v>0</v>
      </c>
      <c r="J43" s="144">
        <f t="shared" si="27"/>
        <v>0</v>
      </c>
      <c r="K43" s="144">
        <f t="shared" si="27"/>
        <v>0</v>
      </c>
      <c r="L43" s="144">
        <f t="shared" si="27"/>
        <v>0</v>
      </c>
      <c r="M43" s="144">
        <f t="shared" si="27"/>
        <v>0</v>
      </c>
      <c r="N43" s="144">
        <f t="shared" si="27"/>
        <v>0</v>
      </c>
      <c r="O43" s="145">
        <f t="shared" si="27"/>
        <v>0</v>
      </c>
      <c r="P43" s="139" t="str">
        <f t="shared" si="26"/>
        <v/>
      </c>
      <c r="V43" s="11" t="s">
        <v>139</v>
      </c>
      <c r="W43" s="23" t="s">
        <v>41</v>
      </c>
      <c r="X43" s="13" t="s">
        <v>78</v>
      </c>
      <c r="Y43" s="2" t="s">
        <v>132</v>
      </c>
      <c r="Z43" s="5" t="s">
        <v>80</v>
      </c>
      <c r="AA43" s="158" t="s">
        <v>133</v>
      </c>
      <c r="AB43" s="2">
        <f t="shared" si="13"/>
        <v>5</v>
      </c>
      <c r="AC43" s="2">
        <f t="shared" si="14"/>
        <v>2</v>
      </c>
      <c r="AD43" s="20" t="b">
        <f>FALSE</f>
        <v>0</v>
      </c>
      <c r="AE43" s="20" t="b">
        <f t="shared" si="15"/>
        <v>0</v>
      </c>
      <c r="AF43" s="20" t="b">
        <f t="shared" si="16"/>
        <v>0</v>
      </c>
      <c r="AG43" s="6" t="str">
        <f t="shared" si="17"/>
        <v/>
      </c>
      <c r="AH43" s="19" t="str">
        <f t="shared" si="19"/>
        <v>🌾 Allergènes &amp; intolérances : farine
🌾 Allergènes &amp; intolérances : pâte
🌾 Allergènes &amp; intolérances : croûte</v>
      </c>
      <c r="AI43" s="6" t="str">
        <f t="shared" si="18"/>
        <v/>
      </c>
      <c r="AJ43"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43" s="3" t="s">
        <v>27</v>
      </c>
    </row>
    <row r="44" spans="1:47" ht="39.950000000000003" customHeight="1">
      <c r="A44"/>
      <c r="B44" s="44">
        <v>18</v>
      </c>
      <c r="C44" s="11"/>
      <c r="D44" s="146" t="str">
        <f t="shared" si="21"/>
        <v/>
      </c>
      <c r="E44" s="141" t="str">
        <f t="shared" si="22"/>
        <v/>
      </c>
      <c r="F44" s="142" t="str">
        <f t="shared" si="23"/>
        <v/>
      </c>
      <c r="G44" s="143" t="str">
        <f t="shared" si="24"/>
        <v/>
      </c>
      <c r="H44" s="144">
        <f t="shared" si="27"/>
        <v>0</v>
      </c>
      <c r="I44" s="144">
        <f t="shared" si="27"/>
        <v>0</v>
      </c>
      <c r="J44" s="144">
        <f t="shared" si="27"/>
        <v>0</v>
      </c>
      <c r="K44" s="144">
        <f t="shared" si="27"/>
        <v>0</v>
      </c>
      <c r="L44" s="144">
        <f t="shared" si="27"/>
        <v>0</v>
      </c>
      <c r="M44" s="144">
        <f t="shared" si="27"/>
        <v>0</v>
      </c>
      <c r="N44" s="144">
        <f t="shared" si="27"/>
        <v>0</v>
      </c>
      <c r="O44" s="145">
        <f t="shared" si="27"/>
        <v>0</v>
      </c>
      <c r="P44" s="139" t="str">
        <f t="shared" si="26"/>
        <v/>
      </c>
      <c r="V44" s="11" t="s">
        <v>140</v>
      </c>
      <c r="W44" s="10" t="s">
        <v>41</v>
      </c>
      <c r="X44" s="7" t="s">
        <v>78</v>
      </c>
      <c r="Y44" s="1" t="s">
        <v>132</v>
      </c>
      <c r="Z44" s="7" t="s">
        <v>80</v>
      </c>
      <c r="AA44" s="158" t="s">
        <v>133</v>
      </c>
      <c r="AB44" s="1">
        <f t="shared" si="13"/>
        <v>6</v>
      </c>
      <c r="AC44" s="1">
        <f t="shared" si="14"/>
        <v>2</v>
      </c>
      <c r="AD44" s="21" t="b">
        <f>FALSE</f>
        <v>0</v>
      </c>
      <c r="AE44" s="21" t="b">
        <f t="shared" si="15"/>
        <v>0</v>
      </c>
      <c r="AF44" s="21" t="b">
        <f t="shared" si="16"/>
        <v>0</v>
      </c>
      <c r="AG44" s="6" t="str">
        <f t="shared" si="17"/>
        <v/>
      </c>
      <c r="AH44" s="19" t="str">
        <f t="shared" si="19"/>
        <v>🌾 Allergènes &amp; intolérances : farine
🌾 Allergènes &amp; intolérances : pâte
🌾 Allergènes &amp; intolérances : croûte</v>
      </c>
      <c r="AI44" s="6" t="str">
        <f t="shared" si="18"/>
        <v/>
      </c>
      <c r="AJ44"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44" s="3" t="s">
        <v>27</v>
      </c>
    </row>
    <row r="45" spans="1:47" ht="39.950000000000003" customHeight="1">
      <c r="A45"/>
      <c r="B45" s="43">
        <v>19</v>
      </c>
      <c r="C45" s="11"/>
      <c r="D45" s="146" t="str">
        <f t="shared" si="21"/>
        <v/>
      </c>
      <c r="E45" s="141" t="str">
        <f t="shared" si="22"/>
        <v/>
      </c>
      <c r="F45" s="142" t="str">
        <f t="shared" si="23"/>
        <v/>
      </c>
      <c r="G45" s="143" t="str">
        <f t="shared" si="24"/>
        <v/>
      </c>
      <c r="H45" s="144">
        <f t="shared" si="27"/>
        <v>0</v>
      </c>
      <c r="I45" s="144">
        <f t="shared" si="27"/>
        <v>0</v>
      </c>
      <c r="J45" s="144">
        <f t="shared" si="27"/>
        <v>0</v>
      </c>
      <c r="K45" s="144">
        <f t="shared" si="27"/>
        <v>0</v>
      </c>
      <c r="L45" s="144">
        <f t="shared" si="27"/>
        <v>0</v>
      </c>
      <c r="M45" s="144">
        <f t="shared" si="27"/>
        <v>0</v>
      </c>
      <c r="N45" s="144">
        <f t="shared" si="27"/>
        <v>0</v>
      </c>
      <c r="O45" s="145">
        <f t="shared" si="27"/>
        <v>0</v>
      </c>
      <c r="P45" s="139" t="str">
        <f t="shared" si="26"/>
        <v/>
      </c>
      <c r="V45" s="11" t="s">
        <v>141</v>
      </c>
      <c r="W45" s="10" t="s">
        <v>41</v>
      </c>
      <c r="X45" s="5" t="s">
        <v>78</v>
      </c>
      <c r="Y45" s="2" t="s">
        <v>142</v>
      </c>
      <c r="Z45" s="5" t="s">
        <v>80</v>
      </c>
      <c r="AA45" s="158" t="s">
        <v>143</v>
      </c>
      <c r="AB45" s="2">
        <f t="shared" si="13"/>
        <v>9</v>
      </c>
      <c r="AC45" s="2">
        <f t="shared" si="14"/>
        <v>2</v>
      </c>
      <c r="AD45" s="20" t="b">
        <f>FALSE</f>
        <v>0</v>
      </c>
      <c r="AE45" s="20" t="b">
        <f t="shared" si="15"/>
        <v>0</v>
      </c>
      <c r="AF45" s="20" t="b">
        <f t="shared" si="16"/>
        <v>0</v>
      </c>
      <c r="AG45" s="6" t="str">
        <f t="shared" si="17"/>
        <v/>
      </c>
      <c r="AH45" s="19" t="str">
        <f t="shared" si="19"/>
        <v>🌾 Allergènes &amp; intolérances : farine
🌾 Allergènes &amp; intolérances : pâte
🌾 Allergènes &amp; intolérances : croûte</v>
      </c>
      <c r="AI45" s="6" t="str">
        <f t="shared" si="18"/>
        <v/>
      </c>
      <c r="AJ45"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45" s="3" t="s">
        <v>27</v>
      </c>
    </row>
    <row r="46" spans="1:47" ht="39.950000000000003" customHeight="1">
      <c r="A46"/>
      <c r="B46" s="44">
        <v>20</v>
      </c>
      <c r="C46" s="11"/>
      <c r="D46" s="146" t="str">
        <f t="shared" si="21"/>
        <v/>
      </c>
      <c r="E46" s="141" t="str">
        <f t="shared" si="22"/>
        <v/>
      </c>
      <c r="F46" s="142" t="str">
        <f t="shared" si="23"/>
        <v/>
      </c>
      <c r="G46" s="143" t="str">
        <f t="shared" si="24"/>
        <v/>
      </c>
      <c r="H46" s="144">
        <f t="shared" si="27"/>
        <v>0</v>
      </c>
      <c r="I46" s="144">
        <f t="shared" si="27"/>
        <v>0</v>
      </c>
      <c r="J46" s="144">
        <f t="shared" si="27"/>
        <v>0</v>
      </c>
      <c r="K46" s="144">
        <f t="shared" si="27"/>
        <v>0</v>
      </c>
      <c r="L46" s="144">
        <f t="shared" si="27"/>
        <v>0</v>
      </c>
      <c r="M46" s="144">
        <f t="shared" si="27"/>
        <v>0</v>
      </c>
      <c r="N46" s="144">
        <f t="shared" si="27"/>
        <v>0</v>
      </c>
      <c r="O46" s="145">
        <f t="shared" si="27"/>
        <v>0</v>
      </c>
      <c r="P46" s="139" t="str">
        <f t="shared" si="26"/>
        <v/>
      </c>
      <c r="V46" s="11" t="s">
        <v>144</v>
      </c>
      <c r="W46" s="10" t="s">
        <v>41</v>
      </c>
      <c r="X46" s="7" t="s">
        <v>78</v>
      </c>
      <c r="Y46" s="1" t="s">
        <v>142</v>
      </c>
      <c r="Z46" s="7" t="s">
        <v>80</v>
      </c>
      <c r="AA46" s="158" t="s">
        <v>143</v>
      </c>
      <c r="AB46" s="1">
        <f t="shared" si="13"/>
        <v>5</v>
      </c>
      <c r="AC46" s="1">
        <f t="shared" si="14"/>
        <v>2</v>
      </c>
      <c r="AD46" s="21" t="b">
        <f>FALSE</f>
        <v>0</v>
      </c>
      <c r="AE46" s="21" t="b">
        <f t="shared" si="15"/>
        <v>0</v>
      </c>
      <c r="AF46" s="21" t="b">
        <f t="shared" si="16"/>
        <v>0</v>
      </c>
      <c r="AG46" s="6" t="str">
        <f t="shared" si="17"/>
        <v/>
      </c>
      <c r="AH46" s="19" t="str">
        <f t="shared" si="19"/>
        <v>🌾 Allergènes &amp; intolérances : farine
🌾 Allergènes &amp; intolérances : pâte
🌾 Allergènes &amp; intolérances : croûte</v>
      </c>
      <c r="AI46" s="6" t="str">
        <f t="shared" si="18"/>
        <v/>
      </c>
      <c r="AJ46"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46" s="3" t="s">
        <v>27</v>
      </c>
    </row>
    <row r="47" spans="1:47" ht="39.950000000000003" customHeight="1">
      <c r="A47"/>
      <c r="B47" s="43">
        <v>21</v>
      </c>
      <c r="C47" s="11"/>
      <c r="D47" s="146" t="str">
        <f t="shared" si="21"/>
        <v/>
      </c>
      <c r="E47" s="141" t="str">
        <f t="shared" si="22"/>
        <v/>
      </c>
      <c r="F47" s="142" t="str">
        <f t="shared" si="23"/>
        <v/>
      </c>
      <c r="G47" s="143" t="str">
        <f t="shared" si="24"/>
        <v/>
      </c>
      <c r="H47" s="144">
        <f t="shared" ref="H47:O56" si="28">IF($G47="",0,--((SUMPRODUCT(--($V$15:$V$314&lt;&gt;""),--($W$15:$W$314=H$26),--($Z$15:$Z$314="contient"),--ISNUMBER(SEARCH(LOWER(TRIM($V$15:$V$314)),$G47)))+SUMPRODUCT(--($V$15:$V$314&lt;&gt;""),--($W$15:$W$314=H$26),--($Z$15:$Z$314="mot"),--ISNUMBER(SEARCH(" "&amp;LOWER(TRIM($V$15:$V$314))&amp;" ",$G47))))&gt;0))</f>
        <v>0</v>
      </c>
      <c r="I47" s="144">
        <f t="shared" si="28"/>
        <v>0</v>
      </c>
      <c r="J47" s="144">
        <f t="shared" si="28"/>
        <v>0</v>
      </c>
      <c r="K47" s="144">
        <f t="shared" si="28"/>
        <v>0</v>
      </c>
      <c r="L47" s="144">
        <f t="shared" si="28"/>
        <v>0</v>
      </c>
      <c r="M47" s="144">
        <f t="shared" si="28"/>
        <v>0</v>
      </c>
      <c r="N47" s="144">
        <f t="shared" si="28"/>
        <v>0</v>
      </c>
      <c r="O47" s="145">
        <f t="shared" si="28"/>
        <v>0</v>
      </c>
      <c r="P47" s="139" t="str">
        <f t="shared" si="26"/>
        <v/>
      </c>
      <c r="V47" s="11" t="s">
        <v>145</v>
      </c>
      <c r="W47" s="10" t="s">
        <v>41</v>
      </c>
      <c r="X47" s="5" t="s">
        <v>78</v>
      </c>
      <c r="Y47" s="2" t="s">
        <v>142</v>
      </c>
      <c r="Z47" s="5" t="s">
        <v>80</v>
      </c>
      <c r="AA47" s="158" t="s">
        <v>143</v>
      </c>
      <c r="AB47" s="2">
        <f t="shared" si="13"/>
        <v>6</v>
      </c>
      <c r="AC47" s="2">
        <f t="shared" si="14"/>
        <v>2</v>
      </c>
      <c r="AD47" s="20" t="b">
        <f>FALSE</f>
        <v>0</v>
      </c>
      <c r="AE47" s="20" t="b">
        <f t="shared" si="15"/>
        <v>0</v>
      </c>
      <c r="AF47" s="20" t="b">
        <f t="shared" si="16"/>
        <v>0</v>
      </c>
      <c r="AG47" s="6" t="str">
        <f t="shared" si="17"/>
        <v/>
      </c>
      <c r="AH47" s="19" t="str">
        <f t="shared" si="19"/>
        <v>🌾 Allergènes &amp; intolérances : farine
🌾 Allergènes &amp; intolérances : pâte
🌾 Allergènes &amp; intolérances : croûte</v>
      </c>
      <c r="AI47" s="6" t="str">
        <f t="shared" si="18"/>
        <v/>
      </c>
      <c r="AJ47"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47" s="3" t="s">
        <v>27</v>
      </c>
    </row>
    <row r="48" spans="1:47" ht="39.950000000000003" customHeight="1">
      <c r="A48"/>
      <c r="B48" s="44">
        <v>22</v>
      </c>
      <c r="C48" s="11"/>
      <c r="D48" s="146" t="str">
        <f t="shared" si="21"/>
        <v/>
      </c>
      <c r="E48" s="141" t="str">
        <f t="shared" si="22"/>
        <v/>
      </c>
      <c r="F48" s="142" t="str">
        <f t="shared" si="23"/>
        <v/>
      </c>
      <c r="G48" s="143" t="str">
        <f t="shared" si="24"/>
        <v/>
      </c>
      <c r="H48" s="144">
        <f t="shared" si="28"/>
        <v>0</v>
      </c>
      <c r="I48" s="144">
        <f t="shared" si="28"/>
        <v>0</v>
      </c>
      <c r="J48" s="144">
        <f t="shared" si="28"/>
        <v>0</v>
      </c>
      <c r="K48" s="144">
        <f t="shared" si="28"/>
        <v>0</v>
      </c>
      <c r="L48" s="144">
        <f t="shared" si="28"/>
        <v>0</v>
      </c>
      <c r="M48" s="144">
        <f t="shared" si="28"/>
        <v>0</v>
      </c>
      <c r="N48" s="144">
        <f t="shared" si="28"/>
        <v>0</v>
      </c>
      <c r="O48" s="145">
        <f t="shared" si="28"/>
        <v>0</v>
      </c>
      <c r="P48" s="139" t="str">
        <f t="shared" si="26"/>
        <v/>
      </c>
      <c r="V48" s="11" t="s">
        <v>146</v>
      </c>
      <c r="W48" s="10" t="s">
        <v>41</v>
      </c>
      <c r="X48" s="7" t="s">
        <v>78</v>
      </c>
      <c r="Y48" s="1" t="s">
        <v>142</v>
      </c>
      <c r="Z48" s="7" t="s">
        <v>80</v>
      </c>
      <c r="AA48" s="158" t="s">
        <v>143</v>
      </c>
      <c r="AB48" s="1">
        <f t="shared" si="13"/>
        <v>6</v>
      </c>
      <c r="AC48" s="1">
        <f t="shared" si="14"/>
        <v>2</v>
      </c>
      <c r="AD48" s="21" t="b">
        <f>FALSE</f>
        <v>0</v>
      </c>
      <c r="AE48" s="21" t="b">
        <f t="shared" si="15"/>
        <v>0</v>
      </c>
      <c r="AF48" s="21" t="b">
        <f t="shared" si="16"/>
        <v>0</v>
      </c>
      <c r="AG48" s="6" t="str">
        <f t="shared" si="17"/>
        <v/>
      </c>
      <c r="AH48" s="19" t="str">
        <f t="shared" si="19"/>
        <v>🌾 Allergènes &amp; intolérances : farine
🌾 Allergènes &amp; intolérances : pâte
🌾 Allergènes &amp; intolérances : croûte</v>
      </c>
      <c r="AI48" s="6" t="str">
        <f t="shared" si="18"/>
        <v/>
      </c>
      <c r="AJ48"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48" s="3" t="s">
        <v>27</v>
      </c>
    </row>
    <row r="49" spans="1:37" ht="39.950000000000003" customHeight="1">
      <c r="A49"/>
      <c r="B49" s="43">
        <v>23</v>
      </c>
      <c r="C49" s="11"/>
      <c r="D49" s="146" t="str">
        <f t="shared" si="21"/>
        <v/>
      </c>
      <c r="E49" s="141" t="str">
        <f t="shared" si="22"/>
        <v/>
      </c>
      <c r="F49" s="142" t="str">
        <f t="shared" si="23"/>
        <v/>
      </c>
      <c r="G49" s="143" t="str">
        <f t="shared" si="24"/>
        <v/>
      </c>
      <c r="H49" s="144">
        <f t="shared" si="28"/>
        <v>0</v>
      </c>
      <c r="I49" s="144">
        <f t="shared" si="28"/>
        <v>0</v>
      </c>
      <c r="J49" s="144">
        <f t="shared" si="28"/>
        <v>0</v>
      </c>
      <c r="K49" s="144">
        <f t="shared" si="28"/>
        <v>0</v>
      </c>
      <c r="L49" s="144">
        <f t="shared" si="28"/>
        <v>0</v>
      </c>
      <c r="M49" s="144">
        <f t="shared" si="28"/>
        <v>0</v>
      </c>
      <c r="N49" s="144">
        <f t="shared" si="28"/>
        <v>0</v>
      </c>
      <c r="O49" s="145">
        <f t="shared" si="28"/>
        <v>0</v>
      </c>
      <c r="P49" s="139" t="str">
        <f t="shared" si="26"/>
        <v/>
      </c>
      <c r="V49" s="11" t="s">
        <v>147</v>
      </c>
      <c r="W49" s="10" t="s">
        <v>41</v>
      </c>
      <c r="X49" s="5" t="s">
        <v>78</v>
      </c>
      <c r="Y49" s="2" t="s">
        <v>142</v>
      </c>
      <c r="Z49" s="5" t="s">
        <v>80</v>
      </c>
      <c r="AA49" s="158" t="s">
        <v>143</v>
      </c>
      <c r="AB49" s="2">
        <f t="shared" si="13"/>
        <v>7</v>
      </c>
      <c r="AC49" s="2">
        <f t="shared" si="14"/>
        <v>2</v>
      </c>
      <c r="AD49" s="20" t="b">
        <f>FALSE</f>
        <v>0</v>
      </c>
      <c r="AE49" s="20" t="b">
        <f t="shared" si="15"/>
        <v>0</v>
      </c>
      <c r="AF49" s="20" t="b">
        <f t="shared" si="16"/>
        <v>0</v>
      </c>
      <c r="AG49" s="6" t="str">
        <f t="shared" si="17"/>
        <v/>
      </c>
      <c r="AH49" s="19" t="str">
        <f t="shared" si="19"/>
        <v>🌾 Allergènes &amp; intolérances : farine
🌾 Allergènes &amp; intolérances : pâte
🌾 Allergènes &amp; intolérances : croûte</v>
      </c>
      <c r="AI49" s="6" t="str">
        <f t="shared" si="18"/>
        <v/>
      </c>
      <c r="AJ49"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49" s="3" t="s">
        <v>27</v>
      </c>
    </row>
    <row r="50" spans="1:37" ht="39.950000000000003" customHeight="1">
      <c r="A50"/>
      <c r="B50" s="44">
        <v>24</v>
      </c>
      <c r="C50" s="11"/>
      <c r="D50" s="146" t="str">
        <f t="shared" si="21"/>
        <v/>
      </c>
      <c r="E50" s="141" t="str">
        <f t="shared" si="22"/>
        <v/>
      </c>
      <c r="F50" s="142" t="str">
        <f t="shared" si="23"/>
        <v/>
      </c>
      <c r="G50" s="143" t="str">
        <f t="shared" si="24"/>
        <v/>
      </c>
      <c r="H50" s="144">
        <f t="shared" si="28"/>
        <v>0</v>
      </c>
      <c r="I50" s="144">
        <f t="shared" si="28"/>
        <v>0</v>
      </c>
      <c r="J50" s="144">
        <f t="shared" si="28"/>
        <v>0</v>
      </c>
      <c r="K50" s="144">
        <f t="shared" si="28"/>
        <v>0</v>
      </c>
      <c r="L50" s="144">
        <f t="shared" si="28"/>
        <v>0</v>
      </c>
      <c r="M50" s="144">
        <f t="shared" si="28"/>
        <v>0</v>
      </c>
      <c r="N50" s="144">
        <f t="shared" si="28"/>
        <v>0</v>
      </c>
      <c r="O50" s="145">
        <f t="shared" si="28"/>
        <v>0</v>
      </c>
      <c r="P50" s="139" t="str">
        <f t="shared" si="26"/>
        <v/>
      </c>
      <c r="V50" s="11" t="s">
        <v>148</v>
      </c>
      <c r="W50" s="10" t="s">
        <v>41</v>
      </c>
      <c r="X50" s="7" t="s">
        <v>78</v>
      </c>
      <c r="Y50" s="1" t="s">
        <v>142</v>
      </c>
      <c r="Z50" s="7" t="s">
        <v>80</v>
      </c>
      <c r="AA50" s="158" t="s">
        <v>143</v>
      </c>
      <c r="AB50" s="1">
        <f t="shared" si="13"/>
        <v>6</v>
      </c>
      <c r="AC50" s="1">
        <f t="shared" si="14"/>
        <v>2</v>
      </c>
      <c r="AD50" s="21" t="b">
        <f>FALSE</f>
        <v>0</v>
      </c>
      <c r="AE50" s="21" t="b">
        <f t="shared" si="15"/>
        <v>0</v>
      </c>
      <c r="AF50" s="21" t="b">
        <f t="shared" si="16"/>
        <v>0</v>
      </c>
      <c r="AG50" s="6" t="str">
        <f t="shared" si="17"/>
        <v/>
      </c>
      <c r="AH50" s="19" t="str">
        <f t="shared" si="19"/>
        <v>🌾 Allergènes &amp; intolérances : farine
🌾 Allergènes &amp; intolérances : pâte
🌾 Allergènes &amp; intolérances : croûte</v>
      </c>
      <c r="AI50" s="6" t="str">
        <f t="shared" si="18"/>
        <v/>
      </c>
      <c r="AJ50"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50" s="3" t="s">
        <v>27</v>
      </c>
    </row>
    <row r="51" spans="1:37" ht="39.950000000000003" customHeight="1">
      <c r="A51"/>
      <c r="B51" s="43">
        <v>25</v>
      </c>
      <c r="C51" s="11"/>
      <c r="D51" s="146" t="str">
        <f t="shared" si="21"/>
        <v/>
      </c>
      <c r="E51" s="141" t="str">
        <f t="shared" si="22"/>
        <v/>
      </c>
      <c r="F51" s="142" t="str">
        <f t="shared" si="23"/>
        <v/>
      </c>
      <c r="G51" s="143" t="str">
        <f t="shared" si="24"/>
        <v/>
      </c>
      <c r="H51" s="144">
        <f t="shared" si="28"/>
        <v>0</v>
      </c>
      <c r="I51" s="144">
        <f t="shared" si="28"/>
        <v>0</v>
      </c>
      <c r="J51" s="144">
        <f t="shared" si="28"/>
        <v>0</v>
      </c>
      <c r="K51" s="144">
        <f t="shared" si="28"/>
        <v>0</v>
      </c>
      <c r="L51" s="144">
        <f t="shared" si="28"/>
        <v>0</v>
      </c>
      <c r="M51" s="144">
        <f t="shared" si="28"/>
        <v>0</v>
      </c>
      <c r="N51" s="144">
        <f t="shared" si="28"/>
        <v>0</v>
      </c>
      <c r="O51" s="145">
        <f t="shared" si="28"/>
        <v>0</v>
      </c>
      <c r="P51" s="139" t="str">
        <f t="shared" si="26"/>
        <v/>
      </c>
      <c r="V51" s="11" t="s">
        <v>149</v>
      </c>
      <c r="W51" s="10" t="s">
        <v>41</v>
      </c>
      <c r="X51" s="5" t="s">
        <v>78</v>
      </c>
      <c r="Y51" s="2" t="s">
        <v>142</v>
      </c>
      <c r="Z51" s="5" t="s">
        <v>80</v>
      </c>
      <c r="AA51" s="158" t="s">
        <v>143</v>
      </c>
      <c r="AB51" s="2">
        <f t="shared" si="13"/>
        <v>8</v>
      </c>
      <c r="AC51" s="2">
        <f t="shared" si="14"/>
        <v>2</v>
      </c>
      <c r="AD51" s="20" t="b">
        <f>FALSE</f>
        <v>0</v>
      </c>
      <c r="AE51" s="20" t="b">
        <f t="shared" si="15"/>
        <v>0</v>
      </c>
      <c r="AF51" s="20" t="b">
        <f t="shared" si="16"/>
        <v>0</v>
      </c>
      <c r="AG51" s="6" t="str">
        <f t="shared" si="17"/>
        <v/>
      </c>
      <c r="AH51" s="19" t="str">
        <f t="shared" si="19"/>
        <v>🌾 Allergènes &amp; intolérances : farine
🌾 Allergènes &amp; intolérances : pâte
🌾 Allergènes &amp; intolérances : croûte</v>
      </c>
      <c r="AI51" s="6" t="str">
        <f t="shared" si="18"/>
        <v/>
      </c>
      <c r="AJ51"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51" s="3" t="s">
        <v>27</v>
      </c>
    </row>
    <row r="52" spans="1:37" ht="39.950000000000003" customHeight="1">
      <c r="A52"/>
      <c r="B52" s="44">
        <v>26</v>
      </c>
      <c r="C52" s="11"/>
      <c r="D52" s="146" t="str">
        <f t="shared" si="21"/>
        <v/>
      </c>
      <c r="E52" s="141" t="str">
        <f t="shared" si="22"/>
        <v/>
      </c>
      <c r="F52" s="142" t="str">
        <f t="shared" si="23"/>
        <v/>
      </c>
      <c r="G52" s="143" t="str">
        <f t="shared" si="24"/>
        <v/>
      </c>
      <c r="H52" s="144">
        <f t="shared" si="28"/>
        <v>0</v>
      </c>
      <c r="I52" s="144">
        <f t="shared" si="28"/>
        <v>0</v>
      </c>
      <c r="J52" s="144">
        <f t="shared" si="28"/>
        <v>0</v>
      </c>
      <c r="K52" s="144">
        <f t="shared" si="28"/>
        <v>0</v>
      </c>
      <c r="L52" s="144">
        <f t="shared" si="28"/>
        <v>0</v>
      </c>
      <c r="M52" s="144">
        <f t="shared" si="28"/>
        <v>0</v>
      </c>
      <c r="N52" s="144">
        <f t="shared" si="28"/>
        <v>0</v>
      </c>
      <c r="O52" s="145">
        <f t="shared" si="28"/>
        <v>0</v>
      </c>
      <c r="P52" s="139" t="str">
        <f t="shared" si="26"/>
        <v/>
      </c>
      <c r="V52" s="11" t="s">
        <v>150</v>
      </c>
      <c r="W52" s="10" t="s">
        <v>41</v>
      </c>
      <c r="X52" s="7" t="s">
        <v>78</v>
      </c>
      <c r="Y52" s="1" t="s">
        <v>142</v>
      </c>
      <c r="Z52" s="7" t="s">
        <v>80</v>
      </c>
      <c r="AA52" s="158" t="s">
        <v>143</v>
      </c>
      <c r="AB52" s="1">
        <f t="shared" si="13"/>
        <v>8</v>
      </c>
      <c r="AC52" s="1">
        <f t="shared" si="14"/>
        <v>2</v>
      </c>
      <c r="AD52" s="21" t="b">
        <f>FALSE</f>
        <v>0</v>
      </c>
      <c r="AE52" s="21" t="b">
        <f t="shared" si="15"/>
        <v>0</v>
      </c>
      <c r="AF52" s="21" t="b">
        <f t="shared" si="16"/>
        <v>0</v>
      </c>
      <c r="AG52" s="6" t="str">
        <f t="shared" si="17"/>
        <v/>
      </c>
      <c r="AH52" s="19" t="str">
        <f t="shared" si="19"/>
        <v>🌾 Allergènes &amp; intolérances : farine
🌾 Allergènes &amp; intolérances : pâte
🌾 Allergènes &amp; intolérances : croûte</v>
      </c>
      <c r="AI52" s="6" t="str">
        <f t="shared" si="18"/>
        <v/>
      </c>
      <c r="AJ52"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52" s="3" t="s">
        <v>27</v>
      </c>
    </row>
    <row r="53" spans="1:37" ht="39.950000000000003" customHeight="1">
      <c r="A53"/>
      <c r="B53" s="43">
        <v>27</v>
      </c>
      <c r="C53" s="11"/>
      <c r="D53" s="146" t="str">
        <f t="shared" si="21"/>
        <v/>
      </c>
      <c r="E53" s="141" t="str">
        <f t="shared" si="22"/>
        <v/>
      </c>
      <c r="F53" s="142" t="str">
        <f t="shared" si="23"/>
        <v/>
      </c>
      <c r="G53" s="143" t="str">
        <f t="shared" si="24"/>
        <v/>
      </c>
      <c r="H53" s="144">
        <f t="shared" si="28"/>
        <v>0</v>
      </c>
      <c r="I53" s="144">
        <f t="shared" si="28"/>
        <v>0</v>
      </c>
      <c r="J53" s="144">
        <f t="shared" si="28"/>
        <v>0</v>
      </c>
      <c r="K53" s="144">
        <f t="shared" si="28"/>
        <v>0</v>
      </c>
      <c r="L53" s="144">
        <f t="shared" si="28"/>
        <v>0</v>
      </c>
      <c r="M53" s="144">
        <f t="shared" si="28"/>
        <v>0</v>
      </c>
      <c r="N53" s="144">
        <f t="shared" si="28"/>
        <v>0</v>
      </c>
      <c r="O53" s="145">
        <f t="shared" si="28"/>
        <v>0</v>
      </c>
      <c r="P53" s="139" t="str">
        <f t="shared" si="26"/>
        <v/>
      </c>
      <c r="V53" s="11" t="s">
        <v>151</v>
      </c>
      <c r="W53" s="10" t="s">
        <v>41</v>
      </c>
      <c r="X53" s="5" t="s">
        <v>78</v>
      </c>
      <c r="Y53" s="2" t="s">
        <v>142</v>
      </c>
      <c r="Z53" s="5" t="s">
        <v>80</v>
      </c>
      <c r="AA53" s="158" t="s">
        <v>143</v>
      </c>
      <c r="AB53" s="2">
        <f t="shared" si="13"/>
        <v>8</v>
      </c>
      <c r="AC53" s="2">
        <f t="shared" si="14"/>
        <v>2</v>
      </c>
      <c r="AD53" s="20" t="b">
        <f>FALSE</f>
        <v>0</v>
      </c>
      <c r="AE53" s="20" t="b">
        <f t="shared" si="15"/>
        <v>0</v>
      </c>
      <c r="AF53" s="20" t="b">
        <f t="shared" si="16"/>
        <v>0</v>
      </c>
      <c r="AG53" s="6" t="str">
        <f t="shared" si="17"/>
        <v/>
      </c>
      <c r="AH53" s="19" t="str">
        <f t="shared" si="19"/>
        <v>🌾 Allergènes &amp; intolérances : farine
🌾 Allergènes &amp; intolérances : pâte
🌾 Allergènes &amp; intolérances : croûte</v>
      </c>
      <c r="AI53" s="6" t="str">
        <f t="shared" si="18"/>
        <v/>
      </c>
      <c r="AJ53"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53" s="3" t="s">
        <v>27</v>
      </c>
    </row>
    <row r="54" spans="1:37" ht="39.950000000000003" customHeight="1">
      <c r="A54"/>
      <c r="B54" s="44">
        <v>28</v>
      </c>
      <c r="C54" s="11"/>
      <c r="D54" s="146" t="str">
        <f t="shared" si="21"/>
        <v/>
      </c>
      <c r="E54" s="141" t="str">
        <f t="shared" si="22"/>
        <v/>
      </c>
      <c r="F54" s="142" t="str">
        <f t="shared" si="23"/>
        <v/>
      </c>
      <c r="G54" s="143" t="str">
        <f t="shared" si="24"/>
        <v/>
      </c>
      <c r="H54" s="144">
        <f t="shared" si="28"/>
        <v>0</v>
      </c>
      <c r="I54" s="144">
        <f t="shared" si="28"/>
        <v>0</v>
      </c>
      <c r="J54" s="144">
        <f t="shared" si="28"/>
        <v>0</v>
      </c>
      <c r="K54" s="144">
        <f t="shared" si="28"/>
        <v>0</v>
      </c>
      <c r="L54" s="144">
        <f t="shared" si="28"/>
        <v>0</v>
      </c>
      <c r="M54" s="144">
        <f t="shared" si="28"/>
        <v>0</v>
      </c>
      <c r="N54" s="144">
        <f t="shared" si="28"/>
        <v>0</v>
      </c>
      <c r="O54" s="145">
        <f t="shared" si="28"/>
        <v>0</v>
      </c>
      <c r="P54" s="139" t="str">
        <f t="shared" si="26"/>
        <v/>
      </c>
      <c r="V54" s="11" t="s">
        <v>152</v>
      </c>
      <c r="W54" s="10" t="s">
        <v>41</v>
      </c>
      <c r="X54" s="7" t="s">
        <v>78</v>
      </c>
      <c r="Y54" s="1" t="s">
        <v>142</v>
      </c>
      <c r="Z54" s="7" t="s">
        <v>80</v>
      </c>
      <c r="AA54" s="158" t="s">
        <v>143</v>
      </c>
      <c r="AB54" s="1">
        <f t="shared" si="13"/>
        <v>8</v>
      </c>
      <c r="AC54" s="1">
        <f t="shared" si="14"/>
        <v>2</v>
      </c>
      <c r="AD54" s="21" t="b">
        <f>FALSE</f>
        <v>0</v>
      </c>
      <c r="AE54" s="21" t="b">
        <f t="shared" si="15"/>
        <v>0</v>
      </c>
      <c r="AF54" s="21" t="b">
        <f t="shared" si="16"/>
        <v>0</v>
      </c>
      <c r="AG54" s="6" t="str">
        <f t="shared" si="17"/>
        <v/>
      </c>
      <c r="AH54" s="19" t="str">
        <f t="shared" si="19"/>
        <v>🌾 Allergènes &amp; intolérances : farine
🌾 Allergènes &amp; intolérances : pâte
🌾 Allergènes &amp; intolérances : croûte</v>
      </c>
      <c r="AI54" s="6" t="str">
        <f t="shared" si="18"/>
        <v/>
      </c>
      <c r="AJ54"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54" s="3" t="s">
        <v>27</v>
      </c>
    </row>
    <row r="55" spans="1:37" ht="39.950000000000003" customHeight="1">
      <c r="A55"/>
      <c r="B55" s="43">
        <v>29</v>
      </c>
      <c r="C55" s="11"/>
      <c r="D55" s="146" t="str">
        <f t="shared" si="21"/>
        <v/>
      </c>
      <c r="E55" s="141" t="str">
        <f t="shared" si="22"/>
        <v/>
      </c>
      <c r="F55" s="142" t="str">
        <f t="shared" si="23"/>
        <v/>
      </c>
      <c r="G55" s="143" t="str">
        <f t="shared" si="24"/>
        <v/>
      </c>
      <c r="H55" s="144">
        <f t="shared" si="28"/>
        <v>0</v>
      </c>
      <c r="I55" s="144">
        <f t="shared" si="28"/>
        <v>0</v>
      </c>
      <c r="J55" s="144">
        <f t="shared" si="28"/>
        <v>0</v>
      </c>
      <c r="K55" s="144">
        <f t="shared" si="28"/>
        <v>0</v>
      </c>
      <c r="L55" s="144">
        <f t="shared" si="28"/>
        <v>0</v>
      </c>
      <c r="M55" s="144">
        <f t="shared" si="28"/>
        <v>0</v>
      </c>
      <c r="N55" s="144">
        <f t="shared" si="28"/>
        <v>0</v>
      </c>
      <c r="O55" s="145">
        <f t="shared" si="28"/>
        <v>0</v>
      </c>
      <c r="P55" s="139" t="str">
        <f t="shared" si="26"/>
        <v/>
      </c>
      <c r="V55" s="11" t="s">
        <v>153</v>
      </c>
      <c r="W55" s="10" t="s">
        <v>41</v>
      </c>
      <c r="X55" s="5" t="s">
        <v>78</v>
      </c>
      <c r="Y55" s="2" t="s">
        <v>142</v>
      </c>
      <c r="Z55" s="5" t="s">
        <v>80</v>
      </c>
      <c r="AA55" s="158" t="s">
        <v>143</v>
      </c>
      <c r="AB55" s="2">
        <f t="shared" si="13"/>
        <v>8</v>
      </c>
      <c r="AC55" s="2">
        <f t="shared" si="14"/>
        <v>2</v>
      </c>
      <c r="AD55" s="20" t="b">
        <f>FALSE</f>
        <v>0</v>
      </c>
      <c r="AE55" s="20" t="b">
        <f t="shared" si="15"/>
        <v>0</v>
      </c>
      <c r="AF55" s="20" t="b">
        <f t="shared" si="16"/>
        <v>0</v>
      </c>
      <c r="AG55" s="6" t="str">
        <f t="shared" si="17"/>
        <v/>
      </c>
      <c r="AH55" s="19" t="str">
        <f t="shared" si="19"/>
        <v>🌾 Allergènes &amp; intolérances : farine
🌾 Allergènes &amp; intolérances : pâte
🌾 Allergènes &amp; intolérances : croûte</v>
      </c>
      <c r="AI55" s="6" t="str">
        <f t="shared" si="18"/>
        <v/>
      </c>
      <c r="AJ55"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55" s="3" t="s">
        <v>27</v>
      </c>
    </row>
    <row r="56" spans="1:37" ht="39.950000000000003" customHeight="1">
      <c r="A56"/>
      <c r="B56" s="44">
        <v>30</v>
      </c>
      <c r="C56" s="11"/>
      <c r="D56" s="146" t="str">
        <f t="shared" si="21"/>
        <v/>
      </c>
      <c r="E56" s="141" t="str">
        <f t="shared" si="22"/>
        <v/>
      </c>
      <c r="F56" s="142" t="str">
        <f t="shared" si="23"/>
        <v/>
      </c>
      <c r="G56" s="143" t="str">
        <f t="shared" si="24"/>
        <v/>
      </c>
      <c r="H56" s="144">
        <f t="shared" si="28"/>
        <v>0</v>
      </c>
      <c r="I56" s="144">
        <f t="shared" si="28"/>
        <v>0</v>
      </c>
      <c r="J56" s="144">
        <f t="shared" si="28"/>
        <v>0</v>
      </c>
      <c r="K56" s="144">
        <f t="shared" si="28"/>
        <v>0</v>
      </c>
      <c r="L56" s="144">
        <f t="shared" si="28"/>
        <v>0</v>
      </c>
      <c r="M56" s="144">
        <f t="shared" si="28"/>
        <v>0</v>
      </c>
      <c r="N56" s="144">
        <f t="shared" si="28"/>
        <v>0</v>
      </c>
      <c r="O56" s="145">
        <f t="shared" si="28"/>
        <v>0</v>
      </c>
      <c r="P56" s="139" t="str">
        <f t="shared" si="26"/>
        <v/>
      </c>
      <c r="V56" s="11" t="s">
        <v>154</v>
      </c>
      <c r="W56" s="10" t="s">
        <v>41</v>
      </c>
      <c r="X56" s="7" t="s">
        <v>78</v>
      </c>
      <c r="Y56" s="1" t="s">
        <v>142</v>
      </c>
      <c r="Z56" s="7" t="s">
        <v>80</v>
      </c>
      <c r="AA56" s="158" t="s">
        <v>143</v>
      </c>
      <c r="AB56" s="1">
        <f t="shared" si="13"/>
        <v>8</v>
      </c>
      <c r="AC56" s="1">
        <f t="shared" si="14"/>
        <v>2</v>
      </c>
      <c r="AD56" s="21" t="b">
        <f>FALSE</f>
        <v>0</v>
      </c>
      <c r="AE56" s="21" t="b">
        <f t="shared" si="15"/>
        <v>0</v>
      </c>
      <c r="AF56" s="21" t="b">
        <f t="shared" si="16"/>
        <v>0</v>
      </c>
      <c r="AG56" s="6" t="str">
        <f t="shared" si="17"/>
        <v/>
      </c>
      <c r="AH56" s="19" t="str">
        <f t="shared" si="19"/>
        <v>🌾 Allergènes &amp; intolérances : farine
🌾 Allergènes &amp; intolérances : pâte
🌾 Allergènes &amp; intolérances : croûte</v>
      </c>
      <c r="AI56" s="6" t="str">
        <f t="shared" si="18"/>
        <v/>
      </c>
      <c r="AJ56"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56" s="3" t="s">
        <v>27</v>
      </c>
    </row>
    <row r="57" spans="1:37" ht="39.950000000000003" customHeight="1">
      <c r="A57"/>
      <c r="B57" s="43">
        <v>31</v>
      </c>
      <c r="C57" s="11"/>
      <c r="D57" s="146" t="str">
        <f t="shared" si="21"/>
        <v/>
      </c>
      <c r="E57" s="141" t="str">
        <f t="shared" si="22"/>
        <v/>
      </c>
      <c r="F57" s="142" t="str">
        <f t="shared" si="23"/>
        <v/>
      </c>
      <c r="G57" s="143" t="str">
        <f t="shared" si="24"/>
        <v/>
      </c>
      <c r="H57" s="144">
        <f t="shared" ref="H57:O66" si="29">IF($G57="",0,--((SUMPRODUCT(--($V$15:$V$314&lt;&gt;""),--($W$15:$W$314=H$26),--($Z$15:$Z$314="contient"),--ISNUMBER(SEARCH(LOWER(TRIM($V$15:$V$314)),$G57)))+SUMPRODUCT(--($V$15:$V$314&lt;&gt;""),--($W$15:$W$314=H$26),--($Z$15:$Z$314="mot"),--ISNUMBER(SEARCH(" "&amp;LOWER(TRIM($V$15:$V$314))&amp;" ",$G57))))&gt;0))</f>
        <v>0</v>
      </c>
      <c r="I57" s="144">
        <f t="shared" si="29"/>
        <v>0</v>
      </c>
      <c r="J57" s="144">
        <f t="shared" si="29"/>
        <v>0</v>
      </c>
      <c r="K57" s="144">
        <f t="shared" si="29"/>
        <v>0</v>
      </c>
      <c r="L57" s="144">
        <f t="shared" si="29"/>
        <v>0</v>
      </c>
      <c r="M57" s="144">
        <f t="shared" si="29"/>
        <v>0</v>
      </c>
      <c r="N57" s="144">
        <f t="shared" si="29"/>
        <v>0</v>
      </c>
      <c r="O57" s="145">
        <f t="shared" si="29"/>
        <v>0</v>
      </c>
      <c r="P57" s="139" t="str">
        <f t="shared" si="26"/>
        <v/>
      </c>
      <c r="V57" s="11" t="s">
        <v>155</v>
      </c>
      <c r="W57" s="10" t="s">
        <v>41</v>
      </c>
      <c r="X57" s="5" t="s">
        <v>78</v>
      </c>
      <c r="Y57" s="2" t="s">
        <v>142</v>
      </c>
      <c r="Z57" s="5" t="s">
        <v>80</v>
      </c>
      <c r="AA57" s="158" t="s">
        <v>143</v>
      </c>
      <c r="AB57" s="2">
        <f t="shared" si="13"/>
        <v>7</v>
      </c>
      <c r="AC57" s="2">
        <f t="shared" si="14"/>
        <v>2</v>
      </c>
      <c r="AD57" s="20" t="b">
        <f>FALSE</f>
        <v>0</v>
      </c>
      <c r="AE57" s="20" t="b">
        <f t="shared" si="15"/>
        <v>0</v>
      </c>
      <c r="AF57" s="20" t="b">
        <f t="shared" si="16"/>
        <v>0</v>
      </c>
      <c r="AG57" s="6" t="str">
        <f t="shared" si="17"/>
        <v/>
      </c>
      <c r="AH57" s="19" t="str">
        <f t="shared" si="19"/>
        <v>🌾 Allergènes &amp; intolérances : farine
🌾 Allergènes &amp; intolérances : pâte
🌾 Allergènes &amp; intolérances : croûte</v>
      </c>
      <c r="AI57" s="6" t="str">
        <f t="shared" si="18"/>
        <v/>
      </c>
      <c r="AJ57"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57" s="3" t="s">
        <v>27</v>
      </c>
    </row>
    <row r="58" spans="1:37" ht="39.950000000000003" customHeight="1">
      <c r="A58"/>
      <c r="B58" s="44">
        <v>32</v>
      </c>
      <c r="C58" s="11"/>
      <c r="D58" s="146" t="str">
        <f t="shared" si="21"/>
        <v/>
      </c>
      <c r="E58" s="141" t="str">
        <f t="shared" si="22"/>
        <v/>
      </c>
      <c r="F58" s="142" t="str">
        <f t="shared" si="23"/>
        <v/>
      </c>
      <c r="G58" s="143" t="str">
        <f t="shared" si="24"/>
        <v/>
      </c>
      <c r="H58" s="144">
        <f t="shared" si="29"/>
        <v>0</v>
      </c>
      <c r="I58" s="144">
        <f t="shared" si="29"/>
        <v>0</v>
      </c>
      <c r="J58" s="144">
        <f t="shared" si="29"/>
        <v>0</v>
      </c>
      <c r="K58" s="144">
        <f t="shared" si="29"/>
        <v>0</v>
      </c>
      <c r="L58" s="144">
        <f t="shared" si="29"/>
        <v>0</v>
      </c>
      <c r="M58" s="144">
        <f t="shared" si="29"/>
        <v>0</v>
      </c>
      <c r="N58" s="144">
        <f t="shared" si="29"/>
        <v>0</v>
      </c>
      <c r="O58" s="145">
        <f t="shared" si="29"/>
        <v>0</v>
      </c>
      <c r="P58" s="139" t="str">
        <f t="shared" si="26"/>
        <v/>
      </c>
      <c r="V58" s="11" t="s">
        <v>156</v>
      </c>
      <c r="W58" s="10" t="s">
        <v>41</v>
      </c>
      <c r="X58" s="7" t="s">
        <v>157</v>
      </c>
      <c r="Y58" s="1" t="s">
        <v>158</v>
      </c>
      <c r="Z58" s="7" t="s">
        <v>80</v>
      </c>
      <c r="AA58" s="158" t="s">
        <v>159</v>
      </c>
      <c r="AB58" s="1">
        <f t="shared" si="13"/>
        <v>8</v>
      </c>
      <c r="AC58" s="1">
        <f t="shared" si="14"/>
        <v>3</v>
      </c>
      <c r="AD58" s="21" t="b">
        <f>FALSE</f>
        <v>0</v>
      </c>
      <c r="AE58" s="21" t="b">
        <f t="shared" si="15"/>
        <v>0</v>
      </c>
      <c r="AF58" s="21" t="b">
        <f t="shared" si="16"/>
        <v>0</v>
      </c>
      <c r="AG58" s="6" t="str">
        <f t="shared" si="17"/>
        <v/>
      </c>
      <c r="AH58" s="19" t="str">
        <f t="shared" si="19"/>
        <v>🌾 Allergènes &amp; intolérances : farine
🌾 Allergènes &amp; intolérances : pâte
🌾 Allergènes &amp; intolérances : croûte</v>
      </c>
      <c r="AI58" s="6" t="str">
        <f t="shared" si="18"/>
        <v/>
      </c>
      <c r="AJ58"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58" s="3" t="s">
        <v>27</v>
      </c>
    </row>
    <row r="59" spans="1:37" ht="39.950000000000003" customHeight="1">
      <c r="A59"/>
      <c r="B59" s="43">
        <v>33</v>
      </c>
      <c r="C59" s="11"/>
      <c r="D59" s="146" t="str">
        <f t="shared" si="21"/>
        <v/>
      </c>
      <c r="E59" s="141" t="str">
        <f t="shared" si="22"/>
        <v/>
      </c>
      <c r="F59" s="142" t="str">
        <f t="shared" si="23"/>
        <v/>
      </c>
      <c r="G59" s="143" t="str">
        <f t="shared" si="24"/>
        <v/>
      </c>
      <c r="H59" s="144">
        <f t="shared" si="29"/>
        <v>0</v>
      </c>
      <c r="I59" s="144">
        <f t="shared" si="29"/>
        <v>0</v>
      </c>
      <c r="J59" s="144">
        <f t="shared" si="29"/>
        <v>0</v>
      </c>
      <c r="K59" s="144">
        <f t="shared" si="29"/>
        <v>0</v>
      </c>
      <c r="L59" s="144">
        <f t="shared" si="29"/>
        <v>0</v>
      </c>
      <c r="M59" s="144">
        <f t="shared" si="29"/>
        <v>0</v>
      </c>
      <c r="N59" s="144">
        <f t="shared" si="29"/>
        <v>0</v>
      </c>
      <c r="O59" s="145">
        <f t="shared" si="29"/>
        <v>0</v>
      </c>
      <c r="P59" s="139" t="str">
        <f t="shared" si="26"/>
        <v/>
      </c>
      <c r="V59" s="11" t="s">
        <v>160</v>
      </c>
      <c r="W59" s="10" t="s">
        <v>41</v>
      </c>
      <c r="X59" s="5" t="s">
        <v>157</v>
      </c>
      <c r="Y59" s="2" t="s">
        <v>158</v>
      </c>
      <c r="Z59" s="5" t="s">
        <v>80</v>
      </c>
      <c r="AA59" s="158" t="s">
        <v>159</v>
      </c>
      <c r="AB59" s="2">
        <f t="shared" si="13"/>
        <v>9</v>
      </c>
      <c r="AC59" s="2">
        <f t="shared" si="14"/>
        <v>3</v>
      </c>
      <c r="AD59" s="20" t="b">
        <f>FALSE</f>
        <v>0</v>
      </c>
      <c r="AE59" s="20" t="b">
        <f t="shared" si="15"/>
        <v>0</v>
      </c>
      <c r="AF59" s="20" t="b">
        <f t="shared" si="16"/>
        <v>0</v>
      </c>
      <c r="AG59" s="6" t="str">
        <f t="shared" si="17"/>
        <v/>
      </c>
      <c r="AH59" s="19" t="str">
        <f t="shared" si="19"/>
        <v>🌾 Allergènes &amp; intolérances : farine
🌾 Allergènes &amp; intolérances : pâte
🌾 Allergènes &amp; intolérances : croûte</v>
      </c>
      <c r="AI59" s="6" t="str">
        <f t="shared" si="18"/>
        <v/>
      </c>
      <c r="AJ59"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59" s="3" t="s">
        <v>27</v>
      </c>
    </row>
    <row r="60" spans="1:37" ht="39.950000000000003" customHeight="1">
      <c r="A60"/>
      <c r="B60" s="44">
        <v>34</v>
      </c>
      <c r="C60" s="11"/>
      <c r="D60" s="146" t="str">
        <f t="shared" si="21"/>
        <v/>
      </c>
      <c r="E60" s="141" t="str">
        <f t="shared" si="22"/>
        <v/>
      </c>
      <c r="F60" s="142" t="str">
        <f t="shared" si="23"/>
        <v/>
      </c>
      <c r="G60" s="143" t="str">
        <f t="shared" si="24"/>
        <v/>
      </c>
      <c r="H60" s="144">
        <f t="shared" si="29"/>
        <v>0</v>
      </c>
      <c r="I60" s="144">
        <f t="shared" si="29"/>
        <v>0</v>
      </c>
      <c r="J60" s="144">
        <f t="shared" si="29"/>
        <v>0</v>
      </c>
      <c r="K60" s="144">
        <f t="shared" si="29"/>
        <v>0</v>
      </c>
      <c r="L60" s="144">
        <f t="shared" si="29"/>
        <v>0</v>
      </c>
      <c r="M60" s="144">
        <f t="shared" si="29"/>
        <v>0</v>
      </c>
      <c r="N60" s="144">
        <f t="shared" si="29"/>
        <v>0</v>
      </c>
      <c r="O60" s="145">
        <f t="shared" si="29"/>
        <v>0</v>
      </c>
      <c r="P60" s="139" t="str">
        <f t="shared" si="26"/>
        <v/>
      </c>
      <c r="V60" s="11" t="s">
        <v>161</v>
      </c>
      <c r="W60" s="10" t="s">
        <v>41</v>
      </c>
      <c r="X60" s="7" t="s">
        <v>157</v>
      </c>
      <c r="Y60" s="7" t="s">
        <v>158</v>
      </c>
      <c r="Z60" s="7" t="s">
        <v>80</v>
      </c>
      <c r="AA60" s="158" t="s">
        <v>159</v>
      </c>
      <c r="AB60" s="1">
        <f t="shared" si="13"/>
        <v>9</v>
      </c>
      <c r="AC60" s="1">
        <f t="shared" si="14"/>
        <v>3</v>
      </c>
      <c r="AD60" s="21" t="b">
        <f>FALSE</f>
        <v>0</v>
      </c>
      <c r="AE60" s="21" t="b">
        <f t="shared" si="15"/>
        <v>0</v>
      </c>
      <c r="AF60" s="21" t="b">
        <f t="shared" si="16"/>
        <v>0</v>
      </c>
      <c r="AG60" s="6" t="str">
        <f t="shared" si="17"/>
        <v/>
      </c>
      <c r="AH60" s="19" t="str">
        <f t="shared" si="19"/>
        <v>🌾 Allergènes &amp; intolérances : farine
🌾 Allergènes &amp; intolérances : pâte
🌾 Allergènes &amp; intolérances : croûte</v>
      </c>
      <c r="AI60" s="6" t="str">
        <f t="shared" si="18"/>
        <v/>
      </c>
      <c r="AJ60"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60" s="3" t="s">
        <v>27</v>
      </c>
    </row>
    <row r="61" spans="1:37" ht="39.950000000000003" customHeight="1">
      <c r="A61"/>
      <c r="B61" s="43">
        <v>35</v>
      </c>
      <c r="C61" s="11"/>
      <c r="D61" s="146" t="str">
        <f t="shared" si="21"/>
        <v/>
      </c>
      <c r="E61" s="141" t="str">
        <f t="shared" si="22"/>
        <v/>
      </c>
      <c r="F61" s="142" t="str">
        <f t="shared" si="23"/>
        <v/>
      </c>
      <c r="G61" s="143" t="str">
        <f t="shared" si="24"/>
        <v/>
      </c>
      <c r="H61" s="144">
        <f t="shared" si="29"/>
        <v>0</v>
      </c>
      <c r="I61" s="144">
        <f t="shared" si="29"/>
        <v>0</v>
      </c>
      <c r="J61" s="144">
        <f t="shared" si="29"/>
        <v>0</v>
      </c>
      <c r="K61" s="144">
        <f t="shared" si="29"/>
        <v>0</v>
      </c>
      <c r="L61" s="144">
        <f t="shared" si="29"/>
        <v>0</v>
      </c>
      <c r="M61" s="144">
        <f t="shared" si="29"/>
        <v>0</v>
      </c>
      <c r="N61" s="144">
        <f t="shared" si="29"/>
        <v>0</v>
      </c>
      <c r="O61" s="145">
        <f t="shared" si="29"/>
        <v>0</v>
      </c>
      <c r="P61" s="139" t="str">
        <f t="shared" si="26"/>
        <v/>
      </c>
      <c r="V61" s="11" t="s">
        <v>162</v>
      </c>
      <c r="W61" s="10" t="s">
        <v>41</v>
      </c>
      <c r="X61" s="5" t="s">
        <v>157</v>
      </c>
      <c r="Y61" s="5" t="s">
        <v>158</v>
      </c>
      <c r="Z61" s="5" t="s">
        <v>163</v>
      </c>
      <c r="AA61" s="158" t="s">
        <v>159</v>
      </c>
      <c r="AB61" s="2">
        <f t="shared" si="13"/>
        <v>19</v>
      </c>
      <c r="AC61" s="2">
        <f t="shared" si="14"/>
        <v>3</v>
      </c>
      <c r="AD61" s="20" t="b">
        <f>FALSE</f>
        <v>0</v>
      </c>
      <c r="AE61" s="20" t="b">
        <f t="shared" si="15"/>
        <v>0</v>
      </c>
      <c r="AF61" s="20" t="b">
        <f t="shared" si="16"/>
        <v>0</v>
      </c>
      <c r="AG61" s="6" t="str">
        <f t="shared" si="17"/>
        <v/>
      </c>
      <c r="AH61" s="19" t="str">
        <f t="shared" si="19"/>
        <v>🌾 Allergènes &amp; intolérances : farine
🌾 Allergènes &amp; intolérances : pâte
🌾 Allergènes &amp; intolérances : croûte</v>
      </c>
      <c r="AI61" s="6" t="str">
        <f t="shared" si="18"/>
        <v/>
      </c>
      <c r="AJ61"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61" s="3" t="s">
        <v>27</v>
      </c>
    </row>
    <row r="62" spans="1:37" ht="39.950000000000003" customHeight="1">
      <c r="A62"/>
      <c r="B62" s="44">
        <v>36</v>
      </c>
      <c r="C62" s="11"/>
      <c r="D62" s="146" t="str">
        <f t="shared" si="21"/>
        <v/>
      </c>
      <c r="E62" s="141" t="str">
        <f t="shared" si="22"/>
        <v/>
      </c>
      <c r="F62" s="142" t="str">
        <f t="shared" si="23"/>
        <v/>
      </c>
      <c r="G62" s="143" t="str">
        <f t="shared" si="24"/>
        <v/>
      </c>
      <c r="H62" s="144">
        <f t="shared" si="29"/>
        <v>0</v>
      </c>
      <c r="I62" s="144">
        <f t="shared" si="29"/>
        <v>0</v>
      </c>
      <c r="J62" s="144">
        <f t="shared" si="29"/>
        <v>0</v>
      </c>
      <c r="K62" s="144">
        <f t="shared" si="29"/>
        <v>0</v>
      </c>
      <c r="L62" s="144">
        <f t="shared" si="29"/>
        <v>0</v>
      </c>
      <c r="M62" s="144">
        <f t="shared" si="29"/>
        <v>0</v>
      </c>
      <c r="N62" s="144">
        <f t="shared" si="29"/>
        <v>0</v>
      </c>
      <c r="O62" s="145">
        <f t="shared" si="29"/>
        <v>0</v>
      </c>
      <c r="P62" s="139" t="str">
        <f t="shared" si="26"/>
        <v/>
      </c>
      <c r="V62" s="11" t="s">
        <v>164</v>
      </c>
      <c r="W62" s="10" t="s">
        <v>41</v>
      </c>
      <c r="X62" s="7" t="s">
        <v>157</v>
      </c>
      <c r="Y62" s="7" t="s">
        <v>158</v>
      </c>
      <c r="Z62" s="7" t="s">
        <v>163</v>
      </c>
      <c r="AA62" s="158" t="s">
        <v>159</v>
      </c>
      <c r="AB62" s="1">
        <f t="shared" si="13"/>
        <v>19</v>
      </c>
      <c r="AC62" s="1">
        <f t="shared" si="14"/>
        <v>3</v>
      </c>
      <c r="AD62" s="21" t="b">
        <f>FALSE</f>
        <v>0</v>
      </c>
      <c r="AE62" s="21" t="b">
        <f t="shared" si="15"/>
        <v>0</v>
      </c>
      <c r="AF62" s="21" t="b">
        <f t="shared" si="16"/>
        <v>0</v>
      </c>
      <c r="AG62" s="6" t="str">
        <f t="shared" si="17"/>
        <v/>
      </c>
      <c r="AH62" s="19" t="str">
        <f t="shared" si="19"/>
        <v>🌾 Allergènes &amp; intolérances : farine
🌾 Allergènes &amp; intolérances : pâte
🌾 Allergènes &amp; intolérances : croûte</v>
      </c>
      <c r="AI62" s="6" t="str">
        <f t="shared" si="18"/>
        <v/>
      </c>
      <c r="AJ62"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v>
      </c>
      <c r="AK62" s="3" t="s">
        <v>27</v>
      </c>
    </row>
    <row r="63" spans="1:37" ht="39.950000000000003" customHeight="1">
      <c r="A63"/>
      <c r="B63" s="43">
        <v>37</v>
      </c>
      <c r="C63" s="11"/>
      <c r="D63" s="146" t="str">
        <f t="shared" si="21"/>
        <v/>
      </c>
      <c r="E63" s="141" t="str">
        <f t="shared" si="22"/>
        <v/>
      </c>
      <c r="F63" s="142" t="str">
        <f t="shared" si="23"/>
        <v/>
      </c>
      <c r="G63" s="143" t="str">
        <f t="shared" si="24"/>
        <v/>
      </c>
      <c r="H63" s="144">
        <f t="shared" si="29"/>
        <v>0</v>
      </c>
      <c r="I63" s="144">
        <f t="shared" si="29"/>
        <v>0</v>
      </c>
      <c r="J63" s="144">
        <f t="shared" si="29"/>
        <v>0</v>
      </c>
      <c r="K63" s="144">
        <f t="shared" si="29"/>
        <v>0</v>
      </c>
      <c r="L63" s="144">
        <f t="shared" si="29"/>
        <v>0</v>
      </c>
      <c r="M63" s="144">
        <f t="shared" si="29"/>
        <v>0</v>
      </c>
      <c r="N63" s="144">
        <f t="shared" si="29"/>
        <v>0</v>
      </c>
      <c r="O63" s="145">
        <f t="shared" si="29"/>
        <v>0</v>
      </c>
      <c r="P63" s="139" t="str">
        <f t="shared" si="26"/>
        <v/>
      </c>
      <c r="V63" s="11" t="s">
        <v>165</v>
      </c>
      <c r="W63" s="10" t="s">
        <v>41</v>
      </c>
      <c r="X63" s="5" t="s">
        <v>157</v>
      </c>
      <c r="Y63" s="5" t="s">
        <v>166</v>
      </c>
      <c r="Z63" s="5" t="s">
        <v>163</v>
      </c>
      <c r="AA63" s="158" t="s">
        <v>167</v>
      </c>
      <c r="AB63" s="2">
        <f t="shared" si="13"/>
        <v>14</v>
      </c>
      <c r="AC63" s="2">
        <f t="shared" si="14"/>
        <v>3</v>
      </c>
      <c r="AD63" s="20" t="b">
        <f>FALSE</f>
        <v>0</v>
      </c>
      <c r="AE63" s="20" t="b">
        <f t="shared" si="15"/>
        <v>1</v>
      </c>
      <c r="AF63" s="20" t="b">
        <f t="shared" si="16"/>
        <v>1</v>
      </c>
      <c r="AG63" s="6" t="str">
        <f t="shared" si="17"/>
        <v>🌰 Allergènes &amp; intolérances : fruits à coque</v>
      </c>
      <c r="AH63" s="19" t="str">
        <f t="shared" si="19"/>
        <v>🌾 Allergènes &amp; intolérances : farine
🌾 Allergènes &amp; intolérances : pâte
🌾 Allergènes &amp; intolérances : croûte
🌰 Allergènes &amp; intolérances : fruits à coque</v>
      </c>
      <c r="AI63" s="6" t="str">
        <f t="shared" si="18"/>
        <v>🌰 Allergène : fruits à coque → annoncer + vigilance contamination croisée.</v>
      </c>
      <c r="AJ63"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63" s="3" t="s">
        <v>27</v>
      </c>
    </row>
    <row r="64" spans="1:37" ht="39.950000000000003" customHeight="1">
      <c r="A64"/>
      <c r="B64" s="44">
        <v>38</v>
      </c>
      <c r="C64" s="11"/>
      <c r="D64" s="146" t="str">
        <f t="shared" si="21"/>
        <v/>
      </c>
      <c r="E64" s="141" t="str">
        <f t="shared" si="22"/>
        <v/>
      </c>
      <c r="F64" s="142" t="str">
        <f t="shared" si="23"/>
        <v/>
      </c>
      <c r="G64" s="143" t="str">
        <f t="shared" si="24"/>
        <v/>
      </c>
      <c r="H64" s="144">
        <f t="shared" si="29"/>
        <v>0</v>
      </c>
      <c r="I64" s="144">
        <f t="shared" si="29"/>
        <v>0</v>
      </c>
      <c r="J64" s="144">
        <f t="shared" si="29"/>
        <v>0</v>
      </c>
      <c r="K64" s="144">
        <f t="shared" si="29"/>
        <v>0</v>
      </c>
      <c r="L64" s="144">
        <f t="shared" si="29"/>
        <v>0</v>
      </c>
      <c r="M64" s="144">
        <f t="shared" si="29"/>
        <v>0</v>
      </c>
      <c r="N64" s="144">
        <f t="shared" si="29"/>
        <v>0</v>
      </c>
      <c r="O64" s="145">
        <f t="shared" si="29"/>
        <v>0</v>
      </c>
      <c r="P64" s="139" t="str">
        <f t="shared" si="26"/>
        <v/>
      </c>
      <c r="V64" s="11" t="s">
        <v>168</v>
      </c>
      <c r="W64" s="10" t="s">
        <v>41</v>
      </c>
      <c r="X64" s="7" t="s">
        <v>157</v>
      </c>
      <c r="Y64" s="7" t="s">
        <v>166</v>
      </c>
      <c r="Z64" s="7" t="s">
        <v>163</v>
      </c>
      <c r="AA64" s="158" t="s">
        <v>167</v>
      </c>
      <c r="AB64" s="1">
        <f t="shared" si="13"/>
        <v>14</v>
      </c>
      <c r="AC64" s="1">
        <f t="shared" si="14"/>
        <v>3</v>
      </c>
      <c r="AD64" s="21" t="b">
        <f>FALSE</f>
        <v>0</v>
      </c>
      <c r="AE64" s="21" t="b">
        <f t="shared" si="15"/>
        <v>0</v>
      </c>
      <c r="AF64" s="21" t="b">
        <f t="shared" si="16"/>
        <v>0</v>
      </c>
      <c r="AG64" s="6" t="str">
        <f t="shared" si="17"/>
        <v/>
      </c>
      <c r="AH64" s="19" t="str">
        <f t="shared" si="19"/>
        <v>🌾 Allergènes &amp; intolérances : farine
🌾 Allergènes &amp; intolérances : pâte
🌾 Allergènes &amp; intolérances : croûte
🌰 Allergènes &amp; intolérances : fruits à coque</v>
      </c>
      <c r="AI64" s="6" t="str">
        <f t="shared" si="18"/>
        <v/>
      </c>
      <c r="AJ64"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64" s="3" t="s">
        <v>27</v>
      </c>
    </row>
    <row r="65" spans="1:37" ht="39.950000000000003" customHeight="1">
      <c r="A65"/>
      <c r="B65" s="43">
        <v>39</v>
      </c>
      <c r="C65" s="11"/>
      <c r="D65" s="146" t="str">
        <f t="shared" si="21"/>
        <v/>
      </c>
      <c r="E65" s="141" t="str">
        <f t="shared" si="22"/>
        <v/>
      </c>
      <c r="F65" s="142" t="str">
        <f t="shared" si="23"/>
        <v/>
      </c>
      <c r="G65" s="143" t="str">
        <f t="shared" si="24"/>
        <v/>
      </c>
      <c r="H65" s="144">
        <f t="shared" si="29"/>
        <v>0</v>
      </c>
      <c r="I65" s="144">
        <f t="shared" si="29"/>
        <v>0</v>
      </c>
      <c r="J65" s="144">
        <f t="shared" si="29"/>
        <v>0</v>
      </c>
      <c r="K65" s="144">
        <f t="shared" si="29"/>
        <v>0</v>
      </c>
      <c r="L65" s="144">
        <f t="shared" si="29"/>
        <v>0</v>
      </c>
      <c r="M65" s="144">
        <f t="shared" si="29"/>
        <v>0</v>
      </c>
      <c r="N65" s="144">
        <f t="shared" si="29"/>
        <v>0</v>
      </c>
      <c r="O65" s="145">
        <f t="shared" si="29"/>
        <v>0</v>
      </c>
      <c r="P65" s="139" t="str">
        <f t="shared" si="26"/>
        <v/>
      </c>
      <c r="V65" s="11" t="s">
        <v>169</v>
      </c>
      <c r="W65" s="10" t="s">
        <v>41</v>
      </c>
      <c r="X65" s="5" t="s">
        <v>157</v>
      </c>
      <c r="Y65" s="5" t="s">
        <v>166</v>
      </c>
      <c r="Z65" s="5" t="s">
        <v>80</v>
      </c>
      <c r="AA65" s="158" t="s">
        <v>167</v>
      </c>
      <c r="AB65" s="2">
        <f t="shared" si="13"/>
        <v>6</v>
      </c>
      <c r="AC65" s="2">
        <f t="shared" si="14"/>
        <v>3</v>
      </c>
      <c r="AD65" s="20" t="b">
        <f>FALSE</f>
        <v>0</v>
      </c>
      <c r="AE65" s="20" t="b">
        <f t="shared" si="15"/>
        <v>0</v>
      </c>
      <c r="AF65" s="20" t="b">
        <f t="shared" si="16"/>
        <v>0</v>
      </c>
      <c r="AG65" s="6" t="str">
        <f t="shared" si="17"/>
        <v/>
      </c>
      <c r="AH65" s="19" t="str">
        <f t="shared" si="19"/>
        <v>🌾 Allergènes &amp; intolérances : farine
🌾 Allergènes &amp; intolérances : pâte
🌾 Allergènes &amp; intolérances : croûte
🌰 Allergènes &amp; intolérances : fruits à coque</v>
      </c>
      <c r="AI65" s="6" t="str">
        <f t="shared" si="18"/>
        <v/>
      </c>
      <c r="AJ65"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65" s="3" t="s">
        <v>27</v>
      </c>
    </row>
    <row r="66" spans="1:37" ht="39.950000000000003" customHeight="1">
      <c r="A66"/>
      <c r="B66" s="44">
        <v>40</v>
      </c>
      <c r="C66" s="11"/>
      <c r="D66" s="146" t="str">
        <f t="shared" si="21"/>
        <v/>
      </c>
      <c r="E66" s="141" t="str">
        <f t="shared" si="22"/>
        <v/>
      </c>
      <c r="F66" s="142" t="str">
        <f t="shared" si="23"/>
        <v/>
      </c>
      <c r="G66" s="143" t="str">
        <f t="shared" si="24"/>
        <v/>
      </c>
      <c r="H66" s="144">
        <f t="shared" si="29"/>
        <v>0</v>
      </c>
      <c r="I66" s="144">
        <f t="shared" si="29"/>
        <v>0</v>
      </c>
      <c r="J66" s="144">
        <f t="shared" si="29"/>
        <v>0</v>
      </c>
      <c r="K66" s="144">
        <f t="shared" si="29"/>
        <v>0</v>
      </c>
      <c r="L66" s="144">
        <f t="shared" si="29"/>
        <v>0</v>
      </c>
      <c r="M66" s="144">
        <f t="shared" si="29"/>
        <v>0</v>
      </c>
      <c r="N66" s="144">
        <f t="shared" si="29"/>
        <v>0</v>
      </c>
      <c r="O66" s="145">
        <f t="shared" si="29"/>
        <v>0</v>
      </c>
      <c r="P66" s="139" t="str">
        <f t="shared" si="26"/>
        <v/>
      </c>
      <c r="V66" s="11" t="s">
        <v>170</v>
      </c>
      <c r="W66" s="10" t="s">
        <v>41</v>
      </c>
      <c r="X66" s="7" t="s">
        <v>157</v>
      </c>
      <c r="Y66" s="7" t="s">
        <v>166</v>
      </c>
      <c r="Z66" s="7" t="s">
        <v>80</v>
      </c>
      <c r="AA66" s="158" t="s">
        <v>167</v>
      </c>
      <c r="AB66" s="1">
        <f t="shared" si="13"/>
        <v>8</v>
      </c>
      <c r="AC66" s="1">
        <f t="shared" si="14"/>
        <v>3</v>
      </c>
      <c r="AD66" s="21" t="b">
        <f>FALSE</f>
        <v>0</v>
      </c>
      <c r="AE66" s="21" t="b">
        <f t="shared" si="15"/>
        <v>0</v>
      </c>
      <c r="AF66" s="21" t="b">
        <f t="shared" si="16"/>
        <v>0</v>
      </c>
      <c r="AG66" s="6" t="str">
        <f t="shared" si="17"/>
        <v/>
      </c>
      <c r="AH66" s="19" t="str">
        <f t="shared" si="19"/>
        <v>🌾 Allergènes &amp; intolérances : farine
🌾 Allergènes &amp; intolérances : pâte
🌾 Allergènes &amp; intolérances : croûte
🌰 Allergènes &amp; intolérances : fruits à coque</v>
      </c>
      <c r="AI66" s="6" t="str">
        <f t="shared" si="18"/>
        <v/>
      </c>
      <c r="AJ66"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66" s="3" t="s">
        <v>27</v>
      </c>
    </row>
    <row r="67" spans="1:37" ht="39.950000000000003" customHeight="1">
      <c r="A67"/>
      <c r="B67" s="43">
        <v>41</v>
      </c>
      <c r="C67" s="11"/>
      <c r="D67" s="146" t="str">
        <f t="shared" si="21"/>
        <v/>
      </c>
      <c r="E67" s="141" t="str">
        <f t="shared" si="22"/>
        <v/>
      </c>
      <c r="F67" s="142" t="str">
        <f t="shared" si="23"/>
        <v/>
      </c>
      <c r="G67" s="143" t="str">
        <f t="shared" si="24"/>
        <v/>
      </c>
      <c r="H67" s="144">
        <f t="shared" ref="H67:O76" si="30">IF($G67="",0,--((SUMPRODUCT(--($V$15:$V$314&lt;&gt;""),--($W$15:$W$314=H$26),--($Z$15:$Z$314="contient"),--ISNUMBER(SEARCH(LOWER(TRIM($V$15:$V$314)),$G67)))+SUMPRODUCT(--($V$15:$V$314&lt;&gt;""),--($W$15:$W$314=H$26),--($Z$15:$Z$314="mot"),--ISNUMBER(SEARCH(" "&amp;LOWER(TRIM($V$15:$V$314))&amp;" ",$G67))))&gt;0))</f>
        <v>0</v>
      </c>
      <c r="I67" s="144">
        <f t="shared" si="30"/>
        <v>0</v>
      </c>
      <c r="J67" s="144">
        <f t="shared" si="30"/>
        <v>0</v>
      </c>
      <c r="K67" s="144">
        <f t="shared" si="30"/>
        <v>0</v>
      </c>
      <c r="L67" s="144">
        <f t="shared" si="30"/>
        <v>0</v>
      </c>
      <c r="M67" s="144">
        <f t="shared" si="30"/>
        <v>0</v>
      </c>
      <c r="N67" s="144">
        <f t="shared" si="30"/>
        <v>0</v>
      </c>
      <c r="O67" s="145">
        <f t="shared" si="30"/>
        <v>0</v>
      </c>
      <c r="P67" s="139" t="str">
        <f t="shared" si="26"/>
        <v/>
      </c>
      <c r="V67" s="11" t="s">
        <v>171</v>
      </c>
      <c r="W67" s="10" t="s">
        <v>41</v>
      </c>
      <c r="X67" s="5" t="s">
        <v>157</v>
      </c>
      <c r="Y67" s="5" t="s">
        <v>166</v>
      </c>
      <c r="Z67" s="5" t="s">
        <v>80</v>
      </c>
      <c r="AA67" s="158" t="s">
        <v>167</v>
      </c>
      <c r="AB67" s="2">
        <f t="shared" si="13"/>
        <v>4</v>
      </c>
      <c r="AC67" s="2">
        <f t="shared" si="14"/>
        <v>3</v>
      </c>
      <c r="AD67" s="20" t="b">
        <f>FALSE</f>
        <v>0</v>
      </c>
      <c r="AE67" s="20" t="b">
        <f t="shared" si="15"/>
        <v>0</v>
      </c>
      <c r="AF67" s="20" t="b">
        <f t="shared" si="16"/>
        <v>0</v>
      </c>
      <c r="AG67" s="6" t="str">
        <f t="shared" si="17"/>
        <v/>
      </c>
      <c r="AH67" s="19" t="str">
        <f t="shared" si="19"/>
        <v>🌾 Allergènes &amp; intolérances : farine
🌾 Allergènes &amp; intolérances : pâte
🌾 Allergènes &amp; intolérances : croûte
🌰 Allergènes &amp; intolérances : fruits à coque</v>
      </c>
      <c r="AI67" s="6" t="str">
        <f t="shared" si="18"/>
        <v/>
      </c>
      <c r="AJ67"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67" s="3" t="s">
        <v>27</v>
      </c>
    </row>
    <row r="68" spans="1:37" ht="39.950000000000003" customHeight="1">
      <c r="A68"/>
      <c r="B68" s="44">
        <v>42</v>
      </c>
      <c r="C68" s="11"/>
      <c r="D68" s="146" t="str">
        <f t="shared" si="21"/>
        <v/>
      </c>
      <c r="E68" s="141" t="str">
        <f t="shared" si="22"/>
        <v/>
      </c>
      <c r="F68" s="142" t="str">
        <f t="shared" si="23"/>
        <v/>
      </c>
      <c r="G68" s="143" t="str">
        <f t="shared" si="24"/>
        <v/>
      </c>
      <c r="H68" s="144">
        <f t="shared" si="30"/>
        <v>0</v>
      </c>
      <c r="I68" s="144">
        <f t="shared" si="30"/>
        <v>0</v>
      </c>
      <c r="J68" s="144">
        <f t="shared" si="30"/>
        <v>0</v>
      </c>
      <c r="K68" s="144">
        <f t="shared" si="30"/>
        <v>0</v>
      </c>
      <c r="L68" s="144">
        <f t="shared" si="30"/>
        <v>0</v>
      </c>
      <c r="M68" s="144">
        <f t="shared" si="30"/>
        <v>0</v>
      </c>
      <c r="N68" s="144">
        <f t="shared" si="30"/>
        <v>0</v>
      </c>
      <c r="O68" s="145">
        <f t="shared" si="30"/>
        <v>0</v>
      </c>
      <c r="P68" s="139" t="str">
        <f t="shared" si="26"/>
        <v/>
      </c>
      <c r="V68" s="11" t="s">
        <v>172</v>
      </c>
      <c r="W68" s="10" t="s">
        <v>41</v>
      </c>
      <c r="X68" s="7" t="s">
        <v>157</v>
      </c>
      <c r="Y68" s="7" t="s">
        <v>166</v>
      </c>
      <c r="Z68" s="7" t="s">
        <v>80</v>
      </c>
      <c r="AA68" s="158" t="s">
        <v>167</v>
      </c>
      <c r="AB68" s="1">
        <f t="shared" si="13"/>
        <v>8</v>
      </c>
      <c r="AC68" s="1">
        <f t="shared" si="14"/>
        <v>3</v>
      </c>
      <c r="AD68" s="21" t="b">
        <f>FALSE</f>
        <v>0</v>
      </c>
      <c r="AE68" s="21" t="b">
        <f t="shared" si="15"/>
        <v>0</v>
      </c>
      <c r="AF68" s="21" t="b">
        <f t="shared" si="16"/>
        <v>0</v>
      </c>
      <c r="AG68" s="6" t="str">
        <f t="shared" si="17"/>
        <v/>
      </c>
      <c r="AH68" s="19" t="str">
        <f t="shared" si="19"/>
        <v>🌾 Allergènes &amp; intolérances : farine
🌾 Allergènes &amp; intolérances : pâte
🌾 Allergènes &amp; intolérances : croûte
🌰 Allergènes &amp; intolérances : fruits à coque</v>
      </c>
      <c r="AI68" s="6" t="str">
        <f t="shared" si="18"/>
        <v/>
      </c>
      <c r="AJ68"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68" s="3" t="s">
        <v>27</v>
      </c>
    </row>
    <row r="69" spans="1:37" ht="39.950000000000003" customHeight="1">
      <c r="A69"/>
      <c r="B69" s="43">
        <v>43</v>
      </c>
      <c r="C69" s="11"/>
      <c r="D69" s="146" t="str">
        <f t="shared" si="21"/>
        <v/>
      </c>
      <c r="E69" s="141" t="str">
        <f t="shared" si="22"/>
        <v/>
      </c>
      <c r="F69" s="142" t="str">
        <f t="shared" si="23"/>
        <v/>
      </c>
      <c r="G69" s="143" t="str">
        <f t="shared" si="24"/>
        <v/>
      </c>
      <c r="H69" s="144">
        <f t="shared" si="30"/>
        <v>0</v>
      </c>
      <c r="I69" s="144">
        <f t="shared" si="30"/>
        <v>0</v>
      </c>
      <c r="J69" s="144">
        <f t="shared" si="30"/>
        <v>0</v>
      </c>
      <c r="K69" s="144">
        <f t="shared" si="30"/>
        <v>0</v>
      </c>
      <c r="L69" s="144">
        <f t="shared" si="30"/>
        <v>0</v>
      </c>
      <c r="M69" s="144">
        <f t="shared" si="30"/>
        <v>0</v>
      </c>
      <c r="N69" s="144">
        <f t="shared" si="30"/>
        <v>0</v>
      </c>
      <c r="O69" s="145">
        <f t="shared" si="30"/>
        <v>0</v>
      </c>
      <c r="P69" s="139" t="str">
        <f t="shared" si="26"/>
        <v/>
      </c>
      <c r="V69" s="11" t="s">
        <v>173</v>
      </c>
      <c r="W69" s="10" t="s">
        <v>41</v>
      </c>
      <c r="X69" s="5" t="s">
        <v>157</v>
      </c>
      <c r="Y69" s="5" t="s">
        <v>166</v>
      </c>
      <c r="Z69" s="5" t="s">
        <v>163</v>
      </c>
      <c r="AA69" s="158" t="s">
        <v>167</v>
      </c>
      <c r="AB69" s="2">
        <f t="shared" si="13"/>
        <v>13</v>
      </c>
      <c r="AC69" s="2">
        <f t="shared" si="14"/>
        <v>3</v>
      </c>
      <c r="AD69" s="20" t="b">
        <f>FALSE</f>
        <v>0</v>
      </c>
      <c r="AE69" s="20" t="b">
        <f t="shared" si="15"/>
        <v>0</v>
      </c>
      <c r="AF69" s="20" t="b">
        <f t="shared" si="16"/>
        <v>0</v>
      </c>
      <c r="AG69" s="6" t="str">
        <f t="shared" si="17"/>
        <v/>
      </c>
      <c r="AH69" s="19" t="str">
        <f t="shared" si="19"/>
        <v>🌾 Allergènes &amp; intolérances : farine
🌾 Allergènes &amp; intolérances : pâte
🌾 Allergènes &amp; intolérances : croûte
🌰 Allergènes &amp; intolérances : fruits à coque</v>
      </c>
      <c r="AI69" s="6" t="str">
        <f t="shared" si="18"/>
        <v/>
      </c>
      <c r="AJ69"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69" s="3" t="s">
        <v>27</v>
      </c>
    </row>
    <row r="70" spans="1:37" ht="39.950000000000003" customHeight="1">
      <c r="A70"/>
      <c r="B70" s="44">
        <v>44</v>
      </c>
      <c r="C70" s="11"/>
      <c r="D70" s="146" t="str">
        <f t="shared" si="21"/>
        <v/>
      </c>
      <c r="E70" s="141" t="str">
        <f t="shared" si="22"/>
        <v/>
      </c>
      <c r="F70" s="142" t="str">
        <f t="shared" si="23"/>
        <v/>
      </c>
      <c r="G70" s="143" t="str">
        <f t="shared" si="24"/>
        <v/>
      </c>
      <c r="H70" s="144">
        <f t="shared" si="30"/>
        <v>0</v>
      </c>
      <c r="I70" s="144">
        <f t="shared" si="30"/>
        <v>0</v>
      </c>
      <c r="J70" s="144">
        <f t="shared" si="30"/>
        <v>0</v>
      </c>
      <c r="K70" s="144">
        <f t="shared" si="30"/>
        <v>0</v>
      </c>
      <c r="L70" s="144">
        <f t="shared" si="30"/>
        <v>0</v>
      </c>
      <c r="M70" s="144">
        <f t="shared" si="30"/>
        <v>0</v>
      </c>
      <c r="N70" s="144">
        <f t="shared" si="30"/>
        <v>0</v>
      </c>
      <c r="O70" s="145">
        <f t="shared" si="30"/>
        <v>0</v>
      </c>
      <c r="P70" s="139" t="str">
        <f t="shared" si="26"/>
        <v/>
      </c>
      <c r="V70" s="11" t="s">
        <v>174</v>
      </c>
      <c r="W70" s="10" t="s">
        <v>41</v>
      </c>
      <c r="X70" s="7" t="s">
        <v>157</v>
      </c>
      <c r="Y70" s="7" t="s">
        <v>166</v>
      </c>
      <c r="Z70" s="7" t="s">
        <v>80</v>
      </c>
      <c r="AA70" s="158" t="s">
        <v>167</v>
      </c>
      <c r="AB70" s="1">
        <f t="shared" si="13"/>
        <v>5</v>
      </c>
      <c r="AC70" s="1">
        <f t="shared" si="14"/>
        <v>3</v>
      </c>
      <c r="AD70" s="21" t="b">
        <f>FALSE</f>
        <v>0</v>
      </c>
      <c r="AE70" s="21" t="b">
        <f t="shared" si="15"/>
        <v>0</v>
      </c>
      <c r="AF70" s="21" t="b">
        <f t="shared" si="16"/>
        <v>0</v>
      </c>
      <c r="AG70" s="6" t="str">
        <f t="shared" si="17"/>
        <v/>
      </c>
      <c r="AH70" s="19" t="str">
        <f t="shared" si="19"/>
        <v>🌾 Allergènes &amp; intolérances : farine
🌾 Allergènes &amp; intolérances : pâte
🌾 Allergènes &amp; intolérances : croûte
🌰 Allergènes &amp; intolérances : fruits à coque</v>
      </c>
      <c r="AI70" s="6" t="str">
        <f t="shared" si="18"/>
        <v/>
      </c>
      <c r="AJ70"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70" s="3" t="s">
        <v>27</v>
      </c>
    </row>
    <row r="71" spans="1:37" ht="39.950000000000003" customHeight="1">
      <c r="A71"/>
      <c r="B71" s="43">
        <v>45</v>
      </c>
      <c r="C71" s="11"/>
      <c r="D71" s="146" t="str">
        <f t="shared" si="21"/>
        <v/>
      </c>
      <c r="E71" s="141" t="str">
        <f t="shared" si="22"/>
        <v/>
      </c>
      <c r="F71" s="142" t="str">
        <f t="shared" si="23"/>
        <v/>
      </c>
      <c r="G71" s="143" t="str">
        <f t="shared" si="24"/>
        <v/>
      </c>
      <c r="H71" s="144">
        <f t="shared" si="30"/>
        <v>0</v>
      </c>
      <c r="I71" s="144">
        <f t="shared" si="30"/>
        <v>0</v>
      </c>
      <c r="J71" s="144">
        <f t="shared" si="30"/>
        <v>0</v>
      </c>
      <c r="K71" s="144">
        <f t="shared" si="30"/>
        <v>0</v>
      </c>
      <c r="L71" s="144">
        <f t="shared" si="30"/>
        <v>0</v>
      </c>
      <c r="M71" s="144">
        <f t="shared" si="30"/>
        <v>0</v>
      </c>
      <c r="N71" s="144">
        <f t="shared" si="30"/>
        <v>0</v>
      </c>
      <c r="O71" s="145">
        <f t="shared" si="30"/>
        <v>0</v>
      </c>
      <c r="P71" s="139" t="str">
        <f t="shared" si="26"/>
        <v/>
      </c>
      <c r="V71" s="11" t="s">
        <v>175</v>
      </c>
      <c r="W71" s="10" t="s">
        <v>41</v>
      </c>
      <c r="X71" s="5" t="s">
        <v>157</v>
      </c>
      <c r="Y71" s="5" t="s">
        <v>166</v>
      </c>
      <c r="Z71" s="5" t="s">
        <v>80</v>
      </c>
      <c r="AA71" s="158" t="s">
        <v>167</v>
      </c>
      <c r="AB71" s="2">
        <f t="shared" si="13"/>
        <v>5</v>
      </c>
      <c r="AC71" s="2">
        <f t="shared" si="14"/>
        <v>3</v>
      </c>
      <c r="AD71" s="20" t="b">
        <f>FALSE</f>
        <v>0</v>
      </c>
      <c r="AE71" s="20" t="b">
        <f t="shared" si="15"/>
        <v>0</v>
      </c>
      <c r="AF71" s="20" t="b">
        <f t="shared" si="16"/>
        <v>0</v>
      </c>
      <c r="AG71" s="6" t="str">
        <f t="shared" si="17"/>
        <v/>
      </c>
      <c r="AH71" s="19" t="str">
        <f t="shared" si="19"/>
        <v>🌾 Allergènes &amp; intolérances : farine
🌾 Allergènes &amp; intolérances : pâte
🌾 Allergènes &amp; intolérances : croûte
🌰 Allergènes &amp; intolérances : fruits à coque</v>
      </c>
      <c r="AI71" s="6" t="str">
        <f t="shared" si="18"/>
        <v/>
      </c>
      <c r="AJ71"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71" s="3" t="s">
        <v>27</v>
      </c>
    </row>
    <row r="72" spans="1:37" ht="39.950000000000003" customHeight="1">
      <c r="A72"/>
      <c r="B72" s="44">
        <v>46</v>
      </c>
      <c r="C72" s="11"/>
      <c r="D72" s="146" t="str">
        <f t="shared" si="21"/>
        <v/>
      </c>
      <c r="E72" s="141" t="str">
        <f t="shared" si="22"/>
        <v/>
      </c>
      <c r="F72" s="142" t="str">
        <f t="shared" si="23"/>
        <v/>
      </c>
      <c r="G72" s="143" t="str">
        <f t="shared" si="24"/>
        <v/>
      </c>
      <c r="H72" s="144">
        <f t="shared" si="30"/>
        <v>0</v>
      </c>
      <c r="I72" s="144">
        <f t="shared" si="30"/>
        <v>0</v>
      </c>
      <c r="J72" s="144">
        <f t="shared" si="30"/>
        <v>0</v>
      </c>
      <c r="K72" s="144">
        <f t="shared" si="30"/>
        <v>0</v>
      </c>
      <c r="L72" s="144">
        <f t="shared" si="30"/>
        <v>0</v>
      </c>
      <c r="M72" s="144">
        <f t="shared" si="30"/>
        <v>0</v>
      </c>
      <c r="N72" s="144">
        <f t="shared" si="30"/>
        <v>0</v>
      </c>
      <c r="O72" s="145">
        <f t="shared" si="30"/>
        <v>0</v>
      </c>
      <c r="P72" s="139" t="str">
        <f t="shared" si="26"/>
        <v/>
      </c>
      <c r="V72" s="11" t="s">
        <v>176</v>
      </c>
      <c r="W72" s="10" t="s">
        <v>41</v>
      </c>
      <c r="X72" s="7" t="s">
        <v>157</v>
      </c>
      <c r="Y72" s="7" t="s">
        <v>166</v>
      </c>
      <c r="Z72" s="7" t="s">
        <v>80</v>
      </c>
      <c r="AA72" s="158" t="s">
        <v>167</v>
      </c>
      <c r="AB72" s="1">
        <f t="shared" si="13"/>
        <v>5</v>
      </c>
      <c r="AC72" s="1">
        <f t="shared" si="14"/>
        <v>3</v>
      </c>
      <c r="AD72" s="21" t="b">
        <f>FALSE</f>
        <v>0</v>
      </c>
      <c r="AE72" s="21" t="b">
        <f t="shared" si="15"/>
        <v>0</v>
      </c>
      <c r="AF72" s="21" t="b">
        <f t="shared" si="16"/>
        <v>0</v>
      </c>
      <c r="AG72" s="6" t="str">
        <f t="shared" si="17"/>
        <v/>
      </c>
      <c r="AH72" s="19" t="str">
        <f t="shared" si="19"/>
        <v>🌾 Allergènes &amp; intolérances : farine
🌾 Allergènes &amp; intolérances : pâte
🌾 Allergènes &amp; intolérances : croûte
🌰 Allergènes &amp; intolérances : fruits à coque</v>
      </c>
      <c r="AI72" s="6" t="str">
        <f t="shared" si="18"/>
        <v/>
      </c>
      <c r="AJ72"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72" s="3" t="s">
        <v>27</v>
      </c>
    </row>
    <row r="73" spans="1:37" ht="39.950000000000003" customHeight="1">
      <c r="A73"/>
      <c r="B73" s="43">
        <v>47</v>
      </c>
      <c r="C73" s="11"/>
      <c r="D73" s="146" t="str">
        <f t="shared" si="21"/>
        <v/>
      </c>
      <c r="E73" s="141" t="str">
        <f t="shared" si="22"/>
        <v/>
      </c>
      <c r="F73" s="142" t="str">
        <f t="shared" si="23"/>
        <v/>
      </c>
      <c r="G73" s="143" t="str">
        <f t="shared" si="24"/>
        <v/>
      </c>
      <c r="H73" s="144">
        <f t="shared" si="30"/>
        <v>0</v>
      </c>
      <c r="I73" s="144">
        <f t="shared" si="30"/>
        <v>0</v>
      </c>
      <c r="J73" s="144">
        <f t="shared" si="30"/>
        <v>0</v>
      </c>
      <c r="K73" s="144">
        <f t="shared" si="30"/>
        <v>0</v>
      </c>
      <c r="L73" s="144">
        <f t="shared" si="30"/>
        <v>0</v>
      </c>
      <c r="M73" s="144">
        <f t="shared" si="30"/>
        <v>0</v>
      </c>
      <c r="N73" s="144">
        <f t="shared" si="30"/>
        <v>0</v>
      </c>
      <c r="O73" s="145">
        <f t="shared" si="30"/>
        <v>0</v>
      </c>
      <c r="P73" s="139" t="str">
        <f t="shared" si="26"/>
        <v/>
      </c>
      <c r="V73" s="11" t="s">
        <v>177</v>
      </c>
      <c r="W73" s="10" t="s">
        <v>41</v>
      </c>
      <c r="X73" s="5" t="s">
        <v>157</v>
      </c>
      <c r="Y73" s="5" t="s">
        <v>166</v>
      </c>
      <c r="Z73" s="5" t="s">
        <v>80</v>
      </c>
      <c r="AA73" s="158" t="s">
        <v>167</v>
      </c>
      <c r="AB73" s="2">
        <f t="shared" si="13"/>
        <v>9</v>
      </c>
      <c r="AC73" s="2">
        <f t="shared" si="14"/>
        <v>3</v>
      </c>
      <c r="AD73" s="20" t="b">
        <f>FALSE</f>
        <v>0</v>
      </c>
      <c r="AE73" s="20" t="b">
        <f t="shared" si="15"/>
        <v>0</v>
      </c>
      <c r="AF73" s="20" t="b">
        <f t="shared" si="16"/>
        <v>0</v>
      </c>
      <c r="AG73" s="6" t="str">
        <f t="shared" si="17"/>
        <v/>
      </c>
      <c r="AH73" s="19" t="str">
        <f t="shared" si="19"/>
        <v>🌾 Allergènes &amp; intolérances : farine
🌾 Allergènes &amp; intolérances : pâte
🌾 Allergènes &amp; intolérances : croûte
🌰 Allergènes &amp; intolérances : fruits à coque</v>
      </c>
      <c r="AI73" s="6" t="str">
        <f t="shared" si="18"/>
        <v/>
      </c>
      <c r="AJ73"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73" s="3" t="s">
        <v>27</v>
      </c>
    </row>
    <row r="74" spans="1:37" ht="39.950000000000003" customHeight="1">
      <c r="A74"/>
      <c r="B74" s="44">
        <v>48</v>
      </c>
      <c r="C74" s="11"/>
      <c r="D74" s="146" t="str">
        <f t="shared" si="21"/>
        <v/>
      </c>
      <c r="E74" s="141" t="str">
        <f t="shared" si="22"/>
        <v/>
      </c>
      <c r="F74" s="142" t="str">
        <f t="shared" si="23"/>
        <v/>
      </c>
      <c r="G74" s="143" t="str">
        <f t="shared" si="24"/>
        <v/>
      </c>
      <c r="H74" s="144">
        <f t="shared" si="30"/>
        <v>0</v>
      </c>
      <c r="I74" s="144">
        <f t="shared" si="30"/>
        <v>0</v>
      </c>
      <c r="J74" s="144">
        <f t="shared" si="30"/>
        <v>0</v>
      </c>
      <c r="K74" s="144">
        <f t="shared" si="30"/>
        <v>0</v>
      </c>
      <c r="L74" s="144">
        <f t="shared" si="30"/>
        <v>0</v>
      </c>
      <c r="M74" s="144">
        <f t="shared" si="30"/>
        <v>0</v>
      </c>
      <c r="N74" s="144">
        <f t="shared" si="30"/>
        <v>0</v>
      </c>
      <c r="O74" s="145">
        <f t="shared" si="30"/>
        <v>0</v>
      </c>
      <c r="P74" s="139" t="str">
        <f t="shared" si="26"/>
        <v/>
      </c>
      <c r="V74" s="11" t="s">
        <v>178</v>
      </c>
      <c r="W74" s="10" t="s">
        <v>41</v>
      </c>
      <c r="X74" s="7" t="s">
        <v>157</v>
      </c>
      <c r="Y74" s="7" t="s">
        <v>166</v>
      </c>
      <c r="Z74" s="7" t="s">
        <v>80</v>
      </c>
      <c r="AA74" s="158" t="s">
        <v>167</v>
      </c>
      <c r="AB74" s="1">
        <f t="shared" si="13"/>
        <v>6</v>
      </c>
      <c r="AC74" s="1">
        <f t="shared" si="14"/>
        <v>3</v>
      </c>
      <c r="AD74" s="21" t="b">
        <f>FALSE</f>
        <v>0</v>
      </c>
      <c r="AE74" s="21" t="b">
        <f t="shared" si="15"/>
        <v>0</v>
      </c>
      <c r="AF74" s="21" t="b">
        <f t="shared" si="16"/>
        <v>0</v>
      </c>
      <c r="AG74" s="6" t="str">
        <f t="shared" si="17"/>
        <v/>
      </c>
      <c r="AH74" s="19" t="str">
        <f t="shared" si="19"/>
        <v>🌾 Allergènes &amp; intolérances : farine
🌾 Allergènes &amp; intolérances : pâte
🌾 Allergènes &amp; intolérances : croûte
🌰 Allergènes &amp; intolérances : fruits à coque</v>
      </c>
      <c r="AI74" s="6" t="str">
        <f t="shared" si="18"/>
        <v/>
      </c>
      <c r="AJ74"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74" s="3" t="s">
        <v>27</v>
      </c>
    </row>
    <row r="75" spans="1:37" ht="39.950000000000003" customHeight="1">
      <c r="A75"/>
      <c r="B75" s="43">
        <v>49</v>
      </c>
      <c r="C75" s="11"/>
      <c r="D75" s="146" t="str">
        <f t="shared" si="21"/>
        <v/>
      </c>
      <c r="E75" s="141" t="str">
        <f t="shared" si="22"/>
        <v/>
      </c>
      <c r="F75" s="142" t="str">
        <f t="shared" si="23"/>
        <v/>
      </c>
      <c r="G75" s="143" t="str">
        <f t="shared" si="24"/>
        <v/>
      </c>
      <c r="H75" s="144">
        <f t="shared" si="30"/>
        <v>0</v>
      </c>
      <c r="I75" s="144">
        <f t="shared" si="30"/>
        <v>0</v>
      </c>
      <c r="J75" s="144">
        <f t="shared" si="30"/>
        <v>0</v>
      </c>
      <c r="K75" s="144">
        <f t="shared" si="30"/>
        <v>0</v>
      </c>
      <c r="L75" s="144">
        <f t="shared" si="30"/>
        <v>0</v>
      </c>
      <c r="M75" s="144">
        <f t="shared" si="30"/>
        <v>0</v>
      </c>
      <c r="N75" s="144">
        <f t="shared" si="30"/>
        <v>0</v>
      </c>
      <c r="O75" s="145">
        <f t="shared" si="30"/>
        <v>0</v>
      </c>
      <c r="P75" s="139" t="str">
        <f t="shared" si="26"/>
        <v/>
      </c>
      <c r="V75" s="11" t="s">
        <v>179</v>
      </c>
      <c r="W75" s="10" t="s">
        <v>41</v>
      </c>
      <c r="X75" s="5" t="s">
        <v>78</v>
      </c>
      <c r="Y75" s="5" t="s">
        <v>180</v>
      </c>
      <c r="Z75" s="5" t="s">
        <v>80</v>
      </c>
      <c r="AA75" s="158" t="s">
        <v>181</v>
      </c>
      <c r="AB75" s="2">
        <f t="shared" si="13"/>
        <v>4</v>
      </c>
      <c r="AC75" s="2">
        <f t="shared" si="14"/>
        <v>2</v>
      </c>
      <c r="AD75" s="20" t="b">
        <f>FALSE</f>
        <v>0</v>
      </c>
      <c r="AE75" s="20" t="b">
        <f t="shared" si="15"/>
        <v>0</v>
      </c>
      <c r="AF75" s="20" t="b">
        <f t="shared" si="16"/>
        <v>0</v>
      </c>
      <c r="AG75" s="6" t="str">
        <f t="shared" si="17"/>
        <v/>
      </c>
      <c r="AH75" s="19" t="str">
        <f t="shared" si="19"/>
        <v>🌾 Allergènes &amp; intolérances : farine
🌾 Allergènes &amp; intolérances : pâte
🌾 Allergènes &amp; intolérances : croûte
🌰 Allergènes &amp; intolérances : fruits à coque</v>
      </c>
      <c r="AI75" s="6" t="str">
        <f t="shared" si="18"/>
        <v/>
      </c>
      <c r="AJ75"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75" s="3" t="s">
        <v>27</v>
      </c>
    </row>
    <row r="76" spans="1:37" ht="39.950000000000003" customHeight="1">
      <c r="A76"/>
      <c r="B76" s="44">
        <v>50</v>
      </c>
      <c r="C76" s="11"/>
      <c r="D76" s="146" t="str">
        <f t="shared" si="21"/>
        <v/>
      </c>
      <c r="E76" s="141" t="str">
        <f t="shared" si="22"/>
        <v/>
      </c>
      <c r="F76" s="142" t="str">
        <f t="shared" si="23"/>
        <v/>
      </c>
      <c r="G76" s="143" t="str">
        <f t="shared" si="24"/>
        <v/>
      </c>
      <c r="H76" s="144">
        <f t="shared" si="30"/>
        <v>0</v>
      </c>
      <c r="I76" s="144">
        <f t="shared" si="30"/>
        <v>0</v>
      </c>
      <c r="J76" s="144">
        <f t="shared" si="30"/>
        <v>0</v>
      </c>
      <c r="K76" s="144">
        <f t="shared" si="30"/>
        <v>0</v>
      </c>
      <c r="L76" s="144">
        <f t="shared" si="30"/>
        <v>0</v>
      </c>
      <c r="M76" s="144">
        <f t="shared" si="30"/>
        <v>0</v>
      </c>
      <c r="N76" s="144">
        <f t="shared" si="30"/>
        <v>0</v>
      </c>
      <c r="O76" s="145">
        <f t="shared" si="30"/>
        <v>0</v>
      </c>
      <c r="P76" s="139" t="str">
        <f t="shared" si="26"/>
        <v/>
      </c>
      <c r="V76" s="11" t="s">
        <v>182</v>
      </c>
      <c r="W76" s="10" t="s">
        <v>41</v>
      </c>
      <c r="X76" s="7" t="s">
        <v>78</v>
      </c>
      <c r="Y76" s="7" t="s">
        <v>180</v>
      </c>
      <c r="Z76" s="7" t="s">
        <v>163</v>
      </c>
      <c r="AA76" s="158" t="s">
        <v>181</v>
      </c>
      <c r="AB76" s="1">
        <f t="shared" si="13"/>
        <v>17</v>
      </c>
      <c r="AC76" s="1">
        <f t="shared" si="14"/>
        <v>2</v>
      </c>
      <c r="AD76" s="21" t="b">
        <f>FALSE</f>
        <v>0</v>
      </c>
      <c r="AE76" s="21" t="b">
        <f t="shared" si="15"/>
        <v>0</v>
      </c>
      <c r="AF76" s="21" t="b">
        <f t="shared" si="16"/>
        <v>0</v>
      </c>
      <c r="AG76" s="6" t="str">
        <f t="shared" si="17"/>
        <v/>
      </c>
      <c r="AH76" s="19" t="str">
        <f t="shared" si="19"/>
        <v>🌾 Allergènes &amp; intolérances : farine
🌾 Allergènes &amp; intolérances : pâte
🌾 Allergènes &amp; intolérances : croûte
🌰 Allergènes &amp; intolérances : fruits à coque</v>
      </c>
      <c r="AI76" s="6" t="str">
        <f t="shared" si="18"/>
        <v/>
      </c>
      <c r="AJ76"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76" s="3" t="s">
        <v>27</v>
      </c>
    </row>
    <row r="77" spans="1:37" ht="39.950000000000003" customHeight="1">
      <c r="A77"/>
      <c r="B77" s="43">
        <v>51</v>
      </c>
      <c r="C77" s="11"/>
      <c r="D77" s="146" t="str">
        <f t="shared" si="21"/>
        <v/>
      </c>
      <c r="E77" s="141" t="str">
        <f t="shared" si="22"/>
        <v/>
      </c>
      <c r="F77" s="142" t="str">
        <f t="shared" si="23"/>
        <v/>
      </c>
      <c r="G77" s="143" t="str">
        <f t="shared" si="24"/>
        <v/>
      </c>
      <c r="H77" s="144">
        <f t="shared" ref="H77:O86" si="31">IF($G77="",0,--((SUMPRODUCT(--($V$15:$V$314&lt;&gt;""),--($W$15:$W$314=H$26),--($Z$15:$Z$314="contient"),--ISNUMBER(SEARCH(LOWER(TRIM($V$15:$V$314)),$G77)))+SUMPRODUCT(--($V$15:$V$314&lt;&gt;""),--($W$15:$W$314=H$26),--($Z$15:$Z$314="mot"),--ISNUMBER(SEARCH(" "&amp;LOWER(TRIM($V$15:$V$314))&amp;" ",$G77))))&gt;0))</f>
        <v>0</v>
      </c>
      <c r="I77" s="144">
        <f t="shared" si="31"/>
        <v>0</v>
      </c>
      <c r="J77" s="144">
        <f t="shared" si="31"/>
        <v>0</v>
      </c>
      <c r="K77" s="144">
        <f t="shared" si="31"/>
        <v>0</v>
      </c>
      <c r="L77" s="144">
        <f t="shared" si="31"/>
        <v>0</v>
      </c>
      <c r="M77" s="144">
        <f t="shared" si="31"/>
        <v>0</v>
      </c>
      <c r="N77" s="144">
        <f t="shared" si="31"/>
        <v>0</v>
      </c>
      <c r="O77" s="145">
        <f t="shared" si="31"/>
        <v>0</v>
      </c>
      <c r="P77" s="139" t="str">
        <f t="shared" si="26"/>
        <v/>
      </c>
      <c r="V77" s="11" t="s">
        <v>183</v>
      </c>
      <c r="W77" s="10" t="s">
        <v>41</v>
      </c>
      <c r="X77" s="5" t="s">
        <v>78</v>
      </c>
      <c r="Y77" s="5" t="s">
        <v>180</v>
      </c>
      <c r="Z77" s="5" t="s">
        <v>163</v>
      </c>
      <c r="AA77" s="158" t="s">
        <v>181</v>
      </c>
      <c r="AB77" s="2">
        <f t="shared" si="13"/>
        <v>17</v>
      </c>
      <c r="AC77" s="2">
        <f t="shared" si="14"/>
        <v>2</v>
      </c>
      <c r="AD77" s="20" t="b">
        <f>FALSE</f>
        <v>0</v>
      </c>
      <c r="AE77" s="20" t="b">
        <f t="shared" si="15"/>
        <v>0</v>
      </c>
      <c r="AF77" s="20" t="b">
        <f t="shared" si="16"/>
        <v>0</v>
      </c>
      <c r="AG77" s="6" t="str">
        <f t="shared" si="17"/>
        <v/>
      </c>
      <c r="AH77" s="19" t="str">
        <f t="shared" si="19"/>
        <v>🌾 Allergènes &amp; intolérances : farine
🌾 Allergènes &amp; intolérances : pâte
🌾 Allergènes &amp; intolérances : croûte
🌰 Allergènes &amp; intolérances : fruits à coque</v>
      </c>
      <c r="AI77" s="6" t="str">
        <f t="shared" si="18"/>
        <v/>
      </c>
      <c r="AJ77"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77" s="3" t="s">
        <v>27</v>
      </c>
    </row>
    <row r="78" spans="1:37" ht="39.950000000000003" customHeight="1">
      <c r="A78"/>
      <c r="B78" s="44">
        <v>52</v>
      </c>
      <c r="C78" s="11"/>
      <c r="D78" s="146" t="str">
        <f t="shared" si="21"/>
        <v/>
      </c>
      <c r="E78" s="141" t="str">
        <f t="shared" si="22"/>
        <v/>
      </c>
      <c r="F78" s="142" t="str">
        <f t="shared" si="23"/>
        <v/>
      </c>
      <c r="G78" s="143" t="str">
        <f t="shared" si="24"/>
        <v/>
      </c>
      <c r="H78" s="144">
        <f t="shared" si="31"/>
        <v>0</v>
      </c>
      <c r="I78" s="144">
        <f t="shared" si="31"/>
        <v>0</v>
      </c>
      <c r="J78" s="144">
        <f t="shared" si="31"/>
        <v>0</v>
      </c>
      <c r="K78" s="144">
        <f t="shared" si="31"/>
        <v>0</v>
      </c>
      <c r="L78" s="144">
        <f t="shared" si="31"/>
        <v>0</v>
      </c>
      <c r="M78" s="144">
        <f t="shared" si="31"/>
        <v>0</v>
      </c>
      <c r="N78" s="144">
        <f t="shared" si="31"/>
        <v>0</v>
      </c>
      <c r="O78" s="145">
        <f t="shared" si="31"/>
        <v>0</v>
      </c>
      <c r="P78" s="139" t="str">
        <f t="shared" si="26"/>
        <v/>
      </c>
      <c r="V78" s="11" t="s">
        <v>184</v>
      </c>
      <c r="W78" s="10" t="s">
        <v>41</v>
      </c>
      <c r="X78" s="7" t="s">
        <v>78</v>
      </c>
      <c r="Y78" s="7" t="s">
        <v>180</v>
      </c>
      <c r="Z78" s="7" t="s">
        <v>80</v>
      </c>
      <c r="AA78" s="158" t="s">
        <v>181</v>
      </c>
      <c r="AB78" s="1">
        <f t="shared" si="13"/>
        <v>4</v>
      </c>
      <c r="AC78" s="1">
        <f t="shared" si="14"/>
        <v>2</v>
      </c>
      <c r="AD78" s="21" t="b">
        <f>FALSE</f>
        <v>0</v>
      </c>
      <c r="AE78" s="21" t="b">
        <f t="shared" si="15"/>
        <v>0</v>
      </c>
      <c r="AF78" s="21" t="b">
        <f t="shared" si="16"/>
        <v>0</v>
      </c>
      <c r="AG78" s="6" t="str">
        <f t="shared" si="17"/>
        <v/>
      </c>
      <c r="AH78" s="19" t="str">
        <f t="shared" si="19"/>
        <v>🌾 Allergènes &amp; intolérances : farine
🌾 Allergènes &amp; intolérances : pâte
🌾 Allergènes &amp; intolérances : croûte
🌰 Allergènes &amp; intolérances : fruits à coque</v>
      </c>
      <c r="AI78" s="6" t="str">
        <f t="shared" si="18"/>
        <v/>
      </c>
      <c r="AJ78"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78" s="3" t="s">
        <v>27</v>
      </c>
    </row>
    <row r="79" spans="1:37" ht="39.950000000000003" customHeight="1">
      <c r="A79"/>
      <c r="B79" s="43">
        <v>53</v>
      </c>
      <c r="C79" s="11"/>
      <c r="D79" s="146" t="str">
        <f t="shared" si="21"/>
        <v/>
      </c>
      <c r="E79" s="141" t="str">
        <f t="shared" si="22"/>
        <v/>
      </c>
      <c r="F79" s="142" t="str">
        <f t="shared" si="23"/>
        <v/>
      </c>
      <c r="G79" s="143" t="str">
        <f t="shared" si="24"/>
        <v/>
      </c>
      <c r="H79" s="144">
        <f t="shared" si="31"/>
        <v>0</v>
      </c>
      <c r="I79" s="144">
        <f t="shared" si="31"/>
        <v>0</v>
      </c>
      <c r="J79" s="144">
        <f t="shared" si="31"/>
        <v>0</v>
      </c>
      <c r="K79" s="144">
        <f t="shared" si="31"/>
        <v>0</v>
      </c>
      <c r="L79" s="144">
        <f t="shared" si="31"/>
        <v>0</v>
      </c>
      <c r="M79" s="144">
        <f t="shared" si="31"/>
        <v>0</v>
      </c>
      <c r="N79" s="144">
        <f t="shared" si="31"/>
        <v>0</v>
      </c>
      <c r="O79" s="145">
        <f t="shared" si="31"/>
        <v>0</v>
      </c>
      <c r="P79" s="139" t="str">
        <f t="shared" si="26"/>
        <v/>
      </c>
      <c r="V79" s="11" t="s">
        <v>185</v>
      </c>
      <c r="W79" s="10" t="s">
        <v>41</v>
      </c>
      <c r="X79" s="5" t="s">
        <v>78</v>
      </c>
      <c r="Y79" s="5" t="s">
        <v>186</v>
      </c>
      <c r="Z79" s="5" t="s">
        <v>80</v>
      </c>
      <c r="AA79" s="158" t="s">
        <v>187</v>
      </c>
      <c r="AB79" s="2">
        <f t="shared" ref="AB79:AB142" si="32">IF(V79="","",LEN(V79))</f>
        <v>4</v>
      </c>
      <c r="AC79" s="2">
        <f t="shared" ref="AC79:AC142" si="33">IF(X79="","",IF(X79="CRITIQUE",3,IF(X79="VIGILANCE",2,1)))</f>
        <v>2</v>
      </c>
      <c r="AD79" s="20" t="b">
        <f>FALSE</f>
        <v>0</v>
      </c>
      <c r="AE79" s="20" t="b">
        <f t="shared" ref="AE79:AE142" si="34">IF(V79="",FALSE,IF(Z79="contient",ISNUMBER(SEARCH(LOWER(TRIM(V79)),$V$5)),ISNUMBER(SEARCH(" "&amp;LOWER(TRIM(V79))&amp;" ",$V$5))))</f>
        <v>0</v>
      </c>
      <c r="AF79" s="20" t="b">
        <f t="shared" ref="AF79:AF142" si="35">AE79</f>
        <v>0</v>
      </c>
      <c r="AG79" s="6" t="str">
        <f t="shared" ref="AG79:AG142" si="36">IF(AF79,Y79&amp;" "&amp;W79&amp;" : "&amp;V79,"")</f>
        <v/>
      </c>
      <c r="AH79" s="19" t="str">
        <f t="shared" si="19"/>
        <v>🌾 Allergènes &amp; intolérances : farine
🌾 Allergènes &amp; intolérances : pâte
🌾 Allergènes &amp; intolérances : croûte
🌰 Allergènes &amp; intolérances : fruits à coque</v>
      </c>
      <c r="AI79" s="6" t="str">
        <f t="shared" ref="AI79:AI142" si="37">IF(AND(AF79,AA79&lt;&gt;""),Y79&amp;" "&amp;AA79,"")</f>
        <v/>
      </c>
      <c r="AJ79" s="19" t="str">
        <f t="shared" si="20"/>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79" s="3" t="s">
        <v>27</v>
      </c>
    </row>
    <row r="80" spans="1:37" ht="39.950000000000003" customHeight="1">
      <c r="A80"/>
      <c r="B80" s="44">
        <v>54</v>
      </c>
      <c r="C80" s="11"/>
      <c r="D80" s="146" t="str">
        <f t="shared" si="21"/>
        <v/>
      </c>
      <c r="E80" s="141" t="str">
        <f t="shared" si="22"/>
        <v/>
      </c>
      <c r="F80" s="142" t="str">
        <f t="shared" si="23"/>
        <v/>
      </c>
      <c r="G80" s="143" t="str">
        <f t="shared" si="24"/>
        <v/>
      </c>
      <c r="H80" s="144">
        <f t="shared" si="31"/>
        <v>0</v>
      </c>
      <c r="I80" s="144">
        <f t="shared" si="31"/>
        <v>0</v>
      </c>
      <c r="J80" s="144">
        <f t="shared" si="31"/>
        <v>0</v>
      </c>
      <c r="K80" s="144">
        <f t="shared" si="31"/>
        <v>0</v>
      </c>
      <c r="L80" s="144">
        <f t="shared" si="31"/>
        <v>0</v>
      </c>
      <c r="M80" s="144">
        <f t="shared" si="31"/>
        <v>0</v>
      </c>
      <c r="N80" s="144">
        <f t="shared" si="31"/>
        <v>0</v>
      </c>
      <c r="O80" s="145">
        <f t="shared" si="31"/>
        <v>0</v>
      </c>
      <c r="P80" s="139" t="str">
        <f t="shared" si="26"/>
        <v/>
      </c>
      <c r="V80" s="11" t="s">
        <v>188</v>
      </c>
      <c r="W80" s="10" t="s">
        <v>41</v>
      </c>
      <c r="X80" s="7" t="s">
        <v>78</v>
      </c>
      <c r="Y80" s="7" t="s">
        <v>186</v>
      </c>
      <c r="Z80" s="7" t="s">
        <v>80</v>
      </c>
      <c r="AA80" s="158" t="s">
        <v>187</v>
      </c>
      <c r="AB80" s="1">
        <f t="shared" si="32"/>
        <v>7</v>
      </c>
      <c r="AC80" s="1">
        <f t="shared" si="33"/>
        <v>2</v>
      </c>
      <c r="AD80" s="21" t="b">
        <f>FALSE</f>
        <v>0</v>
      </c>
      <c r="AE80" s="21" t="b">
        <f t="shared" si="34"/>
        <v>0</v>
      </c>
      <c r="AF80" s="21" t="b">
        <f t="shared" si="35"/>
        <v>0</v>
      </c>
      <c r="AG80" s="6" t="str">
        <f t="shared" si="36"/>
        <v/>
      </c>
      <c r="AH80" s="19" t="str">
        <f t="shared" ref="AH80:AH143" si="38">IF(AG80="",AH79,IF(AH79="",AG80,AH79&amp;CHAR(10)&amp;AG80))</f>
        <v>🌾 Allergènes &amp; intolérances : farine
🌾 Allergènes &amp; intolérances : pâte
🌾 Allergènes &amp; intolérances : croûte
🌰 Allergènes &amp; intolérances : fruits à coque</v>
      </c>
      <c r="AI80" s="6" t="str">
        <f t="shared" si="37"/>
        <v/>
      </c>
      <c r="AJ80" s="19" t="str">
        <f t="shared" ref="AJ80:AJ143" si="39">IF(AI80="",AJ79,IF(AJ79="",AI80,AJ79&amp;CHAR(10)&amp;AI80))</f>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80" s="3" t="s">
        <v>27</v>
      </c>
    </row>
    <row r="81" spans="1:37" ht="39.950000000000003" customHeight="1">
      <c r="A81"/>
      <c r="B81" s="43">
        <v>55</v>
      </c>
      <c r="C81" s="11"/>
      <c r="D81" s="146" t="str">
        <f t="shared" si="21"/>
        <v/>
      </c>
      <c r="E81" s="141" t="str">
        <f t="shared" si="22"/>
        <v/>
      </c>
      <c r="F81" s="142" t="str">
        <f t="shared" si="23"/>
        <v/>
      </c>
      <c r="G81" s="143" t="str">
        <f t="shared" si="24"/>
        <v/>
      </c>
      <c r="H81" s="144">
        <f t="shared" si="31"/>
        <v>0</v>
      </c>
      <c r="I81" s="144">
        <f t="shared" si="31"/>
        <v>0</v>
      </c>
      <c r="J81" s="144">
        <f t="shared" si="31"/>
        <v>0</v>
      </c>
      <c r="K81" s="144">
        <f t="shared" si="31"/>
        <v>0</v>
      </c>
      <c r="L81" s="144">
        <f t="shared" si="31"/>
        <v>0</v>
      </c>
      <c r="M81" s="144">
        <f t="shared" si="31"/>
        <v>0</v>
      </c>
      <c r="N81" s="144">
        <f t="shared" si="31"/>
        <v>0</v>
      </c>
      <c r="O81" s="145">
        <f t="shared" si="31"/>
        <v>0</v>
      </c>
      <c r="P81" s="139" t="str">
        <f t="shared" si="26"/>
        <v/>
      </c>
      <c r="V81" s="11" t="s">
        <v>189</v>
      </c>
      <c r="W81" s="10" t="s">
        <v>41</v>
      </c>
      <c r="X81" s="5" t="s">
        <v>78</v>
      </c>
      <c r="Y81" s="5" t="s">
        <v>186</v>
      </c>
      <c r="Z81" s="5" t="s">
        <v>80</v>
      </c>
      <c r="AA81" s="158" t="s">
        <v>187</v>
      </c>
      <c r="AB81" s="2">
        <f t="shared" si="32"/>
        <v>5</v>
      </c>
      <c r="AC81" s="2">
        <f t="shared" si="33"/>
        <v>2</v>
      </c>
      <c r="AD81" s="20" t="b">
        <f>FALSE</f>
        <v>0</v>
      </c>
      <c r="AE81" s="20" t="b">
        <f t="shared" si="34"/>
        <v>0</v>
      </c>
      <c r="AF81" s="20" t="b">
        <f t="shared" si="35"/>
        <v>0</v>
      </c>
      <c r="AG81" s="6" t="str">
        <f t="shared" si="36"/>
        <v/>
      </c>
      <c r="AH81" s="19" t="str">
        <f t="shared" si="38"/>
        <v>🌾 Allergènes &amp; intolérances : farine
🌾 Allergènes &amp; intolérances : pâte
🌾 Allergènes &amp; intolérances : croûte
🌰 Allergènes &amp; intolérances : fruits à coque</v>
      </c>
      <c r="AI81" s="6" t="str">
        <f t="shared" si="37"/>
        <v/>
      </c>
      <c r="AJ81"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81" s="3" t="s">
        <v>27</v>
      </c>
    </row>
    <row r="82" spans="1:37" ht="39.950000000000003" customHeight="1">
      <c r="A82"/>
      <c r="B82" s="44">
        <v>56</v>
      </c>
      <c r="C82" s="11"/>
      <c r="D82" s="146" t="str">
        <f t="shared" si="21"/>
        <v/>
      </c>
      <c r="E82" s="141" t="str">
        <f t="shared" si="22"/>
        <v/>
      </c>
      <c r="F82" s="142" t="str">
        <f t="shared" si="23"/>
        <v/>
      </c>
      <c r="G82" s="143" t="str">
        <f t="shared" si="24"/>
        <v/>
      </c>
      <c r="H82" s="144">
        <f t="shared" si="31"/>
        <v>0</v>
      </c>
      <c r="I82" s="144">
        <f t="shared" si="31"/>
        <v>0</v>
      </c>
      <c r="J82" s="144">
        <f t="shared" si="31"/>
        <v>0</v>
      </c>
      <c r="K82" s="144">
        <f t="shared" si="31"/>
        <v>0</v>
      </c>
      <c r="L82" s="144">
        <f t="shared" si="31"/>
        <v>0</v>
      </c>
      <c r="M82" s="144">
        <f t="shared" si="31"/>
        <v>0</v>
      </c>
      <c r="N82" s="144">
        <f t="shared" si="31"/>
        <v>0</v>
      </c>
      <c r="O82" s="145">
        <f t="shared" si="31"/>
        <v>0</v>
      </c>
      <c r="P82" s="139" t="str">
        <f t="shared" si="26"/>
        <v/>
      </c>
      <c r="V82" s="11" t="s">
        <v>190</v>
      </c>
      <c r="W82" s="10" t="s">
        <v>41</v>
      </c>
      <c r="X82" s="7" t="s">
        <v>78</v>
      </c>
      <c r="Y82" s="7" t="s">
        <v>186</v>
      </c>
      <c r="Z82" s="7" t="s">
        <v>80</v>
      </c>
      <c r="AA82" s="158" t="s">
        <v>187</v>
      </c>
      <c r="AB82" s="1">
        <f t="shared" si="32"/>
        <v>5</v>
      </c>
      <c r="AC82" s="1">
        <f t="shared" si="33"/>
        <v>2</v>
      </c>
      <c r="AD82" s="21" t="b">
        <f>FALSE</f>
        <v>0</v>
      </c>
      <c r="AE82" s="21" t="b">
        <f t="shared" si="34"/>
        <v>0</v>
      </c>
      <c r="AF82" s="21" t="b">
        <f t="shared" si="35"/>
        <v>0</v>
      </c>
      <c r="AG82" s="6" t="str">
        <f t="shared" si="36"/>
        <v/>
      </c>
      <c r="AH82" s="19" t="str">
        <f t="shared" si="38"/>
        <v>🌾 Allergènes &amp; intolérances : farine
🌾 Allergènes &amp; intolérances : pâte
🌾 Allergènes &amp; intolérances : croûte
🌰 Allergènes &amp; intolérances : fruits à coque</v>
      </c>
      <c r="AI82" s="6" t="str">
        <f t="shared" si="37"/>
        <v/>
      </c>
      <c r="AJ82"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82" s="3" t="s">
        <v>27</v>
      </c>
    </row>
    <row r="83" spans="1:37" ht="39.950000000000003" customHeight="1">
      <c r="A83"/>
      <c r="B83" s="43">
        <v>57</v>
      </c>
      <c r="C83" s="11"/>
      <c r="D83" s="146" t="str">
        <f t="shared" si="21"/>
        <v/>
      </c>
      <c r="E83" s="141" t="str">
        <f t="shared" si="22"/>
        <v/>
      </c>
      <c r="F83" s="142" t="str">
        <f t="shared" si="23"/>
        <v/>
      </c>
      <c r="G83" s="143" t="str">
        <f t="shared" si="24"/>
        <v/>
      </c>
      <c r="H83" s="144">
        <f t="shared" si="31"/>
        <v>0</v>
      </c>
      <c r="I83" s="144">
        <f t="shared" si="31"/>
        <v>0</v>
      </c>
      <c r="J83" s="144">
        <f t="shared" si="31"/>
        <v>0</v>
      </c>
      <c r="K83" s="144">
        <f t="shared" si="31"/>
        <v>0</v>
      </c>
      <c r="L83" s="144">
        <f t="shared" si="31"/>
        <v>0</v>
      </c>
      <c r="M83" s="144">
        <f t="shared" si="31"/>
        <v>0</v>
      </c>
      <c r="N83" s="144">
        <f t="shared" si="31"/>
        <v>0</v>
      </c>
      <c r="O83" s="145">
        <f t="shared" si="31"/>
        <v>0</v>
      </c>
      <c r="P83" s="139" t="str">
        <f t="shared" si="26"/>
        <v/>
      </c>
      <c r="V83" s="11" t="s">
        <v>191</v>
      </c>
      <c r="W83" s="10" t="s">
        <v>41</v>
      </c>
      <c r="X83" s="5" t="s">
        <v>78</v>
      </c>
      <c r="Y83" s="5" t="s">
        <v>186</v>
      </c>
      <c r="Z83" s="5" t="s">
        <v>80</v>
      </c>
      <c r="AA83" s="158" t="s">
        <v>187</v>
      </c>
      <c r="AB83" s="2">
        <f t="shared" si="32"/>
        <v>6</v>
      </c>
      <c r="AC83" s="2">
        <f t="shared" si="33"/>
        <v>2</v>
      </c>
      <c r="AD83" s="20" t="b">
        <f>FALSE</f>
        <v>0</v>
      </c>
      <c r="AE83" s="20" t="b">
        <f t="shared" si="34"/>
        <v>0</v>
      </c>
      <c r="AF83" s="20" t="b">
        <f t="shared" si="35"/>
        <v>0</v>
      </c>
      <c r="AG83" s="6" t="str">
        <f t="shared" si="36"/>
        <v/>
      </c>
      <c r="AH83" s="19" t="str">
        <f t="shared" si="38"/>
        <v>🌾 Allergènes &amp; intolérances : farine
🌾 Allergènes &amp; intolérances : pâte
🌾 Allergènes &amp; intolérances : croûte
🌰 Allergènes &amp; intolérances : fruits à coque</v>
      </c>
      <c r="AI83" s="6" t="str">
        <f t="shared" si="37"/>
        <v/>
      </c>
      <c r="AJ83"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83" s="3" t="s">
        <v>27</v>
      </c>
    </row>
    <row r="84" spans="1:37" ht="39.950000000000003" customHeight="1">
      <c r="A84"/>
      <c r="B84" s="44">
        <v>58</v>
      </c>
      <c r="C84" s="11"/>
      <c r="D84" s="146" t="str">
        <f t="shared" si="21"/>
        <v/>
      </c>
      <c r="E84" s="141" t="str">
        <f t="shared" si="22"/>
        <v/>
      </c>
      <c r="F84" s="142" t="str">
        <f t="shared" si="23"/>
        <v/>
      </c>
      <c r="G84" s="143" t="str">
        <f t="shared" si="24"/>
        <v/>
      </c>
      <c r="H84" s="144">
        <f t="shared" si="31"/>
        <v>0</v>
      </c>
      <c r="I84" s="144">
        <f t="shared" si="31"/>
        <v>0</v>
      </c>
      <c r="J84" s="144">
        <f t="shared" si="31"/>
        <v>0</v>
      </c>
      <c r="K84" s="144">
        <f t="shared" si="31"/>
        <v>0</v>
      </c>
      <c r="L84" s="144">
        <f t="shared" si="31"/>
        <v>0</v>
      </c>
      <c r="M84" s="144">
        <f t="shared" si="31"/>
        <v>0</v>
      </c>
      <c r="N84" s="144">
        <f t="shared" si="31"/>
        <v>0</v>
      </c>
      <c r="O84" s="145">
        <f t="shared" si="31"/>
        <v>0</v>
      </c>
      <c r="P84" s="139" t="str">
        <f t="shared" si="26"/>
        <v/>
      </c>
      <c r="V84" s="11" t="s">
        <v>192</v>
      </c>
      <c r="W84" s="10" t="s">
        <v>41</v>
      </c>
      <c r="X84" s="7" t="s">
        <v>78</v>
      </c>
      <c r="Y84" s="7" t="s">
        <v>186</v>
      </c>
      <c r="Z84" s="7" t="s">
        <v>80</v>
      </c>
      <c r="AA84" s="158" t="s">
        <v>187</v>
      </c>
      <c r="AB84" s="1">
        <f t="shared" si="32"/>
        <v>7</v>
      </c>
      <c r="AC84" s="1">
        <f t="shared" si="33"/>
        <v>2</v>
      </c>
      <c r="AD84" s="21" t="b">
        <f>FALSE</f>
        <v>0</v>
      </c>
      <c r="AE84" s="21" t="b">
        <f t="shared" si="34"/>
        <v>0</v>
      </c>
      <c r="AF84" s="21" t="b">
        <f t="shared" si="35"/>
        <v>0</v>
      </c>
      <c r="AG84" s="6" t="str">
        <f t="shared" si="36"/>
        <v/>
      </c>
      <c r="AH84" s="19" t="str">
        <f t="shared" si="38"/>
        <v>🌾 Allergènes &amp; intolérances : farine
🌾 Allergènes &amp; intolérances : pâte
🌾 Allergènes &amp; intolérances : croûte
🌰 Allergènes &amp; intolérances : fruits à coque</v>
      </c>
      <c r="AI84" s="6" t="str">
        <f t="shared" si="37"/>
        <v/>
      </c>
      <c r="AJ84"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84" s="3" t="s">
        <v>27</v>
      </c>
    </row>
    <row r="85" spans="1:37" ht="39.950000000000003" customHeight="1">
      <c r="A85"/>
      <c r="B85" s="43">
        <v>59</v>
      </c>
      <c r="C85" s="11"/>
      <c r="D85" s="146" t="str">
        <f t="shared" si="21"/>
        <v/>
      </c>
      <c r="E85" s="141" t="str">
        <f t="shared" si="22"/>
        <v/>
      </c>
      <c r="F85" s="142" t="str">
        <f t="shared" si="23"/>
        <v/>
      </c>
      <c r="G85" s="143" t="str">
        <f t="shared" si="24"/>
        <v/>
      </c>
      <c r="H85" s="144">
        <f t="shared" si="31"/>
        <v>0</v>
      </c>
      <c r="I85" s="144">
        <f t="shared" si="31"/>
        <v>0</v>
      </c>
      <c r="J85" s="144">
        <f t="shared" si="31"/>
        <v>0</v>
      </c>
      <c r="K85" s="144">
        <f t="shared" si="31"/>
        <v>0</v>
      </c>
      <c r="L85" s="144">
        <f t="shared" si="31"/>
        <v>0</v>
      </c>
      <c r="M85" s="144">
        <f t="shared" si="31"/>
        <v>0</v>
      </c>
      <c r="N85" s="144">
        <f t="shared" si="31"/>
        <v>0</v>
      </c>
      <c r="O85" s="145">
        <f t="shared" si="31"/>
        <v>0</v>
      </c>
      <c r="P85" s="139" t="str">
        <f t="shared" si="26"/>
        <v/>
      </c>
      <c r="V85" s="11" t="s">
        <v>193</v>
      </c>
      <c r="W85" s="10" t="s">
        <v>41</v>
      </c>
      <c r="X85" s="5" t="s">
        <v>78</v>
      </c>
      <c r="Y85" s="5" t="s">
        <v>186</v>
      </c>
      <c r="Z85" s="5" t="s">
        <v>80</v>
      </c>
      <c r="AA85" s="158" t="s">
        <v>187</v>
      </c>
      <c r="AB85" s="2">
        <f t="shared" si="32"/>
        <v>7</v>
      </c>
      <c r="AC85" s="2">
        <f t="shared" si="33"/>
        <v>2</v>
      </c>
      <c r="AD85" s="20" t="b">
        <f>FALSE</f>
        <v>0</v>
      </c>
      <c r="AE85" s="20" t="b">
        <f t="shared" si="34"/>
        <v>0</v>
      </c>
      <c r="AF85" s="20" t="b">
        <f t="shared" si="35"/>
        <v>0</v>
      </c>
      <c r="AG85" s="6" t="str">
        <f t="shared" si="36"/>
        <v/>
      </c>
      <c r="AH85" s="19" t="str">
        <f t="shared" si="38"/>
        <v>🌾 Allergènes &amp; intolérances : farine
🌾 Allergènes &amp; intolérances : pâte
🌾 Allergènes &amp; intolérances : croûte
🌰 Allergènes &amp; intolérances : fruits à coque</v>
      </c>
      <c r="AI85" s="6" t="str">
        <f t="shared" si="37"/>
        <v/>
      </c>
      <c r="AJ85"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85" s="3" t="s">
        <v>27</v>
      </c>
    </row>
    <row r="86" spans="1:37" ht="39.950000000000003" customHeight="1">
      <c r="A86"/>
      <c r="B86" s="44">
        <v>60</v>
      </c>
      <c r="C86" s="11"/>
      <c r="D86" s="146" t="str">
        <f t="shared" si="21"/>
        <v/>
      </c>
      <c r="E86" s="141" t="str">
        <f t="shared" si="22"/>
        <v/>
      </c>
      <c r="F86" s="142" t="str">
        <f t="shared" si="23"/>
        <v/>
      </c>
      <c r="G86" s="143" t="str">
        <f t="shared" si="24"/>
        <v/>
      </c>
      <c r="H86" s="144">
        <f t="shared" si="31"/>
        <v>0</v>
      </c>
      <c r="I86" s="144">
        <f t="shared" si="31"/>
        <v>0</v>
      </c>
      <c r="J86" s="144">
        <f t="shared" si="31"/>
        <v>0</v>
      </c>
      <c r="K86" s="144">
        <f t="shared" si="31"/>
        <v>0</v>
      </c>
      <c r="L86" s="144">
        <f t="shared" si="31"/>
        <v>0</v>
      </c>
      <c r="M86" s="144">
        <f t="shared" si="31"/>
        <v>0</v>
      </c>
      <c r="N86" s="144">
        <f t="shared" si="31"/>
        <v>0</v>
      </c>
      <c r="O86" s="145">
        <f t="shared" si="31"/>
        <v>0</v>
      </c>
      <c r="P86" s="139" t="str">
        <f t="shared" si="26"/>
        <v/>
      </c>
      <c r="V86" s="11" t="s">
        <v>194</v>
      </c>
      <c r="W86" s="10" t="s">
        <v>41</v>
      </c>
      <c r="X86" s="7" t="s">
        <v>78</v>
      </c>
      <c r="Y86" s="7" t="s">
        <v>186</v>
      </c>
      <c r="Z86" s="7" t="s">
        <v>80</v>
      </c>
      <c r="AA86" s="158" t="s">
        <v>187</v>
      </c>
      <c r="AB86" s="1">
        <f t="shared" si="32"/>
        <v>7</v>
      </c>
      <c r="AC86" s="1">
        <f t="shared" si="33"/>
        <v>2</v>
      </c>
      <c r="AD86" s="21" t="b">
        <f>FALSE</f>
        <v>0</v>
      </c>
      <c r="AE86" s="21" t="b">
        <f t="shared" si="34"/>
        <v>0</v>
      </c>
      <c r="AF86" s="21" t="b">
        <f t="shared" si="35"/>
        <v>0</v>
      </c>
      <c r="AG86" s="6" t="str">
        <f t="shared" si="36"/>
        <v/>
      </c>
      <c r="AH86" s="19" t="str">
        <f t="shared" si="38"/>
        <v>🌾 Allergènes &amp; intolérances : farine
🌾 Allergènes &amp; intolérances : pâte
🌾 Allergènes &amp; intolérances : croûte
🌰 Allergènes &amp; intolérances : fruits à coque</v>
      </c>
      <c r="AI86" s="6" t="str">
        <f t="shared" si="37"/>
        <v/>
      </c>
      <c r="AJ86"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86" s="3" t="s">
        <v>27</v>
      </c>
    </row>
    <row r="87" spans="1:37" ht="39.950000000000003" customHeight="1">
      <c r="A87"/>
      <c r="B87" s="43">
        <v>61</v>
      </c>
      <c r="C87" s="11"/>
      <c r="D87" s="146" t="str">
        <f t="shared" si="21"/>
        <v/>
      </c>
      <c r="E87" s="141" t="str">
        <f t="shared" si="22"/>
        <v/>
      </c>
      <c r="F87" s="142" t="str">
        <f t="shared" si="23"/>
        <v/>
      </c>
      <c r="G87" s="143" t="str">
        <f t="shared" si="24"/>
        <v/>
      </c>
      <c r="H87" s="144">
        <f t="shared" ref="H87:O96" si="40">IF($G87="",0,--((SUMPRODUCT(--($V$15:$V$314&lt;&gt;""),--($W$15:$W$314=H$26),--($Z$15:$Z$314="contient"),--ISNUMBER(SEARCH(LOWER(TRIM($V$15:$V$314)),$G87)))+SUMPRODUCT(--($V$15:$V$314&lt;&gt;""),--($W$15:$W$314=H$26),--($Z$15:$Z$314="mot"),--ISNUMBER(SEARCH(" "&amp;LOWER(TRIM($V$15:$V$314))&amp;" ",$G87))))&gt;0))</f>
        <v>0</v>
      </c>
      <c r="I87" s="144">
        <f t="shared" si="40"/>
        <v>0</v>
      </c>
      <c r="J87" s="144">
        <f t="shared" si="40"/>
        <v>0</v>
      </c>
      <c r="K87" s="144">
        <f t="shared" si="40"/>
        <v>0</v>
      </c>
      <c r="L87" s="144">
        <f t="shared" si="40"/>
        <v>0</v>
      </c>
      <c r="M87" s="144">
        <f t="shared" si="40"/>
        <v>0</v>
      </c>
      <c r="N87" s="144">
        <f t="shared" si="40"/>
        <v>0</v>
      </c>
      <c r="O87" s="145">
        <f t="shared" si="40"/>
        <v>0</v>
      </c>
      <c r="P87" s="139" t="str">
        <f t="shared" si="26"/>
        <v/>
      </c>
      <c r="V87" s="11" t="s">
        <v>195</v>
      </c>
      <c r="W87" s="10" t="s">
        <v>41</v>
      </c>
      <c r="X87" s="5" t="s">
        <v>78</v>
      </c>
      <c r="Y87" s="5" t="s">
        <v>186</v>
      </c>
      <c r="Z87" s="5" t="s">
        <v>80</v>
      </c>
      <c r="AA87" s="158" t="s">
        <v>187</v>
      </c>
      <c r="AB87" s="2">
        <f t="shared" si="32"/>
        <v>10</v>
      </c>
      <c r="AC87" s="2">
        <f t="shared" si="33"/>
        <v>2</v>
      </c>
      <c r="AD87" s="20" t="b">
        <f>FALSE</f>
        <v>0</v>
      </c>
      <c r="AE87" s="20" t="b">
        <f t="shared" si="34"/>
        <v>0</v>
      </c>
      <c r="AF87" s="20" t="b">
        <f t="shared" si="35"/>
        <v>0</v>
      </c>
      <c r="AG87" s="6" t="str">
        <f t="shared" si="36"/>
        <v/>
      </c>
      <c r="AH87" s="19" t="str">
        <f t="shared" si="38"/>
        <v>🌾 Allergènes &amp; intolérances : farine
🌾 Allergènes &amp; intolérances : pâte
🌾 Allergènes &amp; intolérances : croûte
🌰 Allergènes &amp; intolérances : fruits à coque</v>
      </c>
      <c r="AI87" s="6" t="str">
        <f t="shared" si="37"/>
        <v/>
      </c>
      <c r="AJ87"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87" s="3" t="s">
        <v>27</v>
      </c>
    </row>
    <row r="88" spans="1:37" ht="39.950000000000003" customHeight="1">
      <c r="A88"/>
      <c r="B88" s="44">
        <v>62</v>
      </c>
      <c r="C88" s="11"/>
      <c r="D88" s="146" t="str">
        <f t="shared" si="21"/>
        <v/>
      </c>
      <c r="E88" s="141" t="str">
        <f t="shared" si="22"/>
        <v/>
      </c>
      <c r="F88" s="142" t="str">
        <f t="shared" si="23"/>
        <v/>
      </c>
      <c r="G88" s="143" t="str">
        <f t="shared" si="24"/>
        <v/>
      </c>
      <c r="H88" s="144">
        <f t="shared" si="40"/>
        <v>0</v>
      </c>
      <c r="I88" s="144">
        <f t="shared" si="40"/>
        <v>0</v>
      </c>
      <c r="J88" s="144">
        <f t="shared" si="40"/>
        <v>0</v>
      </c>
      <c r="K88" s="144">
        <f t="shared" si="40"/>
        <v>0</v>
      </c>
      <c r="L88" s="144">
        <f t="shared" si="40"/>
        <v>0</v>
      </c>
      <c r="M88" s="144">
        <f t="shared" si="40"/>
        <v>0</v>
      </c>
      <c r="N88" s="144">
        <f t="shared" si="40"/>
        <v>0</v>
      </c>
      <c r="O88" s="145">
        <f t="shared" si="40"/>
        <v>0</v>
      </c>
      <c r="P88" s="139" t="str">
        <f t="shared" si="26"/>
        <v/>
      </c>
      <c r="V88" s="11" t="s">
        <v>196</v>
      </c>
      <c r="W88" s="10" t="s">
        <v>41</v>
      </c>
      <c r="X88" s="7" t="s">
        <v>78</v>
      </c>
      <c r="Y88" s="7" t="s">
        <v>186</v>
      </c>
      <c r="Z88" s="7" t="s">
        <v>163</v>
      </c>
      <c r="AA88" s="158" t="s">
        <v>187</v>
      </c>
      <c r="AB88" s="1">
        <f t="shared" si="32"/>
        <v>10</v>
      </c>
      <c r="AC88" s="1">
        <f t="shared" si="33"/>
        <v>2</v>
      </c>
      <c r="AD88" s="21" t="b">
        <f>FALSE</f>
        <v>0</v>
      </c>
      <c r="AE88" s="21" t="b">
        <f t="shared" si="34"/>
        <v>0</v>
      </c>
      <c r="AF88" s="21" t="b">
        <f t="shared" si="35"/>
        <v>0</v>
      </c>
      <c r="AG88" s="6" t="str">
        <f t="shared" si="36"/>
        <v/>
      </c>
      <c r="AH88" s="19" t="str">
        <f t="shared" si="38"/>
        <v>🌾 Allergènes &amp; intolérances : farine
🌾 Allergènes &amp; intolérances : pâte
🌾 Allergènes &amp; intolérances : croûte
🌰 Allergènes &amp; intolérances : fruits à coque</v>
      </c>
      <c r="AI88" s="6" t="str">
        <f t="shared" si="37"/>
        <v/>
      </c>
      <c r="AJ88"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88" s="3" t="s">
        <v>27</v>
      </c>
    </row>
    <row r="89" spans="1:37" ht="39.950000000000003" customHeight="1">
      <c r="A89"/>
      <c r="B89" s="43">
        <v>63</v>
      </c>
      <c r="C89" s="11"/>
      <c r="D89" s="146" t="str">
        <f t="shared" si="21"/>
        <v/>
      </c>
      <c r="E89" s="141" t="str">
        <f t="shared" si="22"/>
        <v/>
      </c>
      <c r="F89" s="142" t="str">
        <f t="shared" si="23"/>
        <v/>
      </c>
      <c r="G89" s="143" t="str">
        <f t="shared" si="24"/>
        <v/>
      </c>
      <c r="H89" s="144">
        <f t="shared" si="40"/>
        <v>0</v>
      </c>
      <c r="I89" s="144">
        <f t="shared" si="40"/>
        <v>0</v>
      </c>
      <c r="J89" s="144">
        <f t="shared" si="40"/>
        <v>0</v>
      </c>
      <c r="K89" s="144">
        <f t="shared" si="40"/>
        <v>0</v>
      </c>
      <c r="L89" s="144">
        <f t="shared" si="40"/>
        <v>0</v>
      </c>
      <c r="M89" s="144">
        <f t="shared" si="40"/>
        <v>0</v>
      </c>
      <c r="N89" s="144">
        <f t="shared" si="40"/>
        <v>0</v>
      </c>
      <c r="O89" s="145">
        <f t="shared" si="40"/>
        <v>0</v>
      </c>
      <c r="P89" s="139" t="str">
        <f t="shared" si="26"/>
        <v/>
      </c>
      <c r="V89" s="11" t="s">
        <v>197</v>
      </c>
      <c r="W89" s="10" t="s">
        <v>41</v>
      </c>
      <c r="X89" s="5" t="s">
        <v>78</v>
      </c>
      <c r="Y89" s="5" t="s">
        <v>198</v>
      </c>
      <c r="Z89" s="5" t="s">
        <v>80</v>
      </c>
      <c r="AA89" s="158" t="s">
        <v>199</v>
      </c>
      <c r="AB89" s="2">
        <f t="shared" si="32"/>
        <v>3</v>
      </c>
      <c r="AC89" s="2">
        <f t="shared" si="33"/>
        <v>2</v>
      </c>
      <c r="AD89" s="20" t="b">
        <f>FALSE</f>
        <v>0</v>
      </c>
      <c r="AE89" s="20" t="b">
        <f t="shared" si="34"/>
        <v>0</v>
      </c>
      <c r="AF89" s="20" t="b">
        <f t="shared" si="35"/>
        <v>0</v>
      </c>
      <c r="AG89" s="6" t="str">
        <f t="shared" si="36"/>
        <v/>
      </c>
      <c r="AH89" s="19" t="str">
        <f t="shared" si="38"/>
        <v>🌾 Allergènes &amp; intolérances : farine
🌾 Allergènes &amp; intolérances : pâte
🌾 Allergènes &amp; intolérances : croûte
🌰 Allergènes &amp; intolérances : fruits à coque</v>
      </c>
      <c r="AI89" s="6" t="str">
        <f t="shared" si="37"/>
        <v/>
      </c>
      <c r="AJ89"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89" s="3" t="s">
        <v>27</v>
      </c>
    </row>
    <row r="90" spans="1:37" ht="39.950000000000003" customHeight="1">
      <c r="A90"/>
      <c r="B90" s="44">
        <v>64</v>
      </c>
      <c r="C90" s="11"/>
      <c r="D90" s="146" t="str">
        <f t="shared" si="21"/>
        <v/>
      </c>
      <c r="E90" s="141" t="str">
        <f t="shared" si="22"/>
        <v/>
      </c>
      <c r="F90" s="142" t="str">
        <f t="shared" si="23"/>
        <v/>
      </c>
      <c r="G90" s="143" t="str">
        <f t="shared" si="24"/>
        <v/>
      </c>
      <c r="H90" s="144">
        <f t="shared" si="40"/>
        <v>0</v>
      </c>
      <c r="I90" s="144">
        <f t="shared" si="40"/>
        <v>0</v>
      </c>
      <c r="J90" s="144">
        <f t="shared" si="40"/>
        <v>0</v>
      </c>
      <c r="K90" s="144">
        <f t="shared" si="40"/>
        <v>0</v>
      </c>
      <c r="L90" s="144">
        <f t="shared" si="40"/>
        <v>0</v>
      </c>
      <c r="M90" s="144">
        <f t="shared" si="40"/>
        <v>0</v>
      </c>
      <c r="N90" s="144">
        <f t="shared" si="40"/>
        <v>0</v>
      </c>
      <c r="O90" s="145">
        <f t="shared" si="40"/>
        <v>0</v>
      </c>
      <c r="P90" s="139" t="str">
        <f t="shared" si="26"/>
        <v/>
      </c>
      <c r="V90" s="11" t="s">
        <v>200</v>
      </c>
      <c r="W90" s="10" t="s">
        <v>41</v>
      </c>
      <c r="X90" s="7" t="s">
        <v>78</v>
      </c>
      <c r="Y90" s="7" t="s">
        <v>198</v>
      </c>
      <c r="Z90" s="7" t="s">
        <v>80</v>
      </c>
      <c r="AA90" s="158" t="s">
        <v>199</v>
      </c>
      <c r="AB90" s="1">
        <f t="shared" si="32"/>
        <v>4</v>
      </c>
      <c r="AC90" s="1">
        <f t="shared" si="33"/>
        <v>2</v>
      </c>
      <c r="AD90" s="21" t="b">
        <f>FALSE</f>
        <v>0</v>
      </c>
      <c r="AE90" s="21" t="b">
        <f t="shared" si="34"/>
        <v>0</v>
      </c>
      <c r="AF90" s="21" t="b">
        <f t="shared" si="35"/>
        <v>0</v>
      </c>
      <c r="AG90" s="6" t="str">
        <f t="shared" si="36"/>
        <v/>
      </c>
      <c r="AH90" s="19" t="str">
        <f t="shared" si="38"/>
        <v>🌾 Allergènes &amp; intolérances : farine
🌾 Allergènes &amp; intolérances : pâte
🌾 Allergènes &amp; intolérances : croûte
🌰 Allergènes &amp; intolérances : fruits à coque</v>
      </c>
      <c r="AI90" s="6" t="str">
        <f t="shared" si="37"/>
        <v/>
      </c>
      <c r="AJ90"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90" s="3" t="s">
        <v>27</v>
      </c>
    </row>
    <row r="91" spans="1:37" ht="39.950000000000003" customHeight="1">
      <c r="A91"/>
      <c r="B91" s="43">
        <v>65</v>
      </c>
      <c r="C91" s="11"/>
      <c r="D91" s="146" t="str">
        <f t="shared" ref="D91:D154" si="41">IF($C91="","",IF((IF($H91=1,H$26&amp;" • ","")&amp;IF($I91=1,I$26&amp;" • ","")&amp;IF($J91=1,J$26&amp;" • ","")&amp;IF($K91=1,K$26&amp;" • ","")&amp;IF($L91=1,L$26&amp;" • ","")&amp;IF($M91=1,M$26&amp;" • ","")&amp;IF($N91=1,N$26&amp;" • ","")&amp;IF($O91=1,O$26&amp;" • ",""))="","",LEFT((IF($H91=1,H$26&amp;" • ","")&amp;IF($I91=1,I$26&amp;" • ","")&amp;IF($J91=1,J$26&amp;" • ","")&amp;IF($K91=1,K$26&amp;" • ","")&amp;IF($L91=1,L$26&amp;" • ","")&amp;IF($M91=1,M$26&amp;" • ","")&amp;IF($N91=1,N$26&amp;" • ","")&amp;IF($O91=1,O$26&amp;" • ","")),LEN((IF($H91=1,H$26&amp;" • ","")&amp;IF($I91=1,I$26&amp;" • ","")&amp;IF($J91=1,J$26&amp;" • ","")&amp;IF($K91=1,K$26&amp;" • ","")&amp;IF($L91=1,L$26&amp;" • ","")&amp;IF($M91=1,M$26&amp;" • ","")&amp;IF($N91=1,N$26&amp;" • ","")&amp;IF($O91=1,O$26&amp;" • ","")))-3)))</f>
        <v/>
      </c>
      <c r="E91" s="141" t="str">
        <f t="shared" ref="E91:E154" si="42">IF($C91="","",SUMPRODUCT(--($V$15:$V$314&lt;&gt;"")*--($Z$15:$Z$314="contient")*--ISNUMBER(SEARCH(LOWER(TRIM($V$15:$V$314)),$G91)))+SUMPRODUCT(--($V$15:$V$314&lt;&gt;"")*--($Z$15:$Z$314="mot")*--ISNUMBER(SEARCH(" "&amp;LOWER(TRIM($V$15:$V$314))&amp;" ",$G91))))</f>
        <v/>
      </c>
      <c r="F91" s="142" t="str">
        <f t="shared" ref="F91:F154" si="43">IF($C91="","",IF((IF($H91=1,"• "&amp;I$11&amp;CHAR(10),"")&amp;IF($I91=1,"• "&amp;I$12&amp;CHAR(10),"")&amp;IF($J91=1,"• "&amp;I$13&amp;CHAR(10),"")&amp;IF($K91=1,"• "&amp;I$14&amp;CHAR(10),"")&amp;IF($L91=1,"• "&amp;I$15&amp;CHAR(10),"")&amp;IF($M91=1,"• "&amp;I$16&amp;CHAR(10),"")&amp;IF($N91=1,"• "&amp;I$17&amp;CHAR(10),"")&amp;IF($O91=1,"• "&amp;I$18&amp;CHAR(10),""))="","",LEFT((IF($H91=1,"• "&amp;I$11&amp;CHAR(10),"")&amp;IF($I91=1,"• "&amp;I$12&amp;CHAR(10),"")&amp;IF($J91=1,"• "&amp;I$13&amp;CHAR(10),"")&amp;IF($K91=1,"• "&amp;I$14&amp;CHAR(10),"")&amp;IF($L91=1,"• "&amp;I$15&amp;CHAR(10),"")&amp;IF($M91=1,"• "&amp;I$16&amp;CHAR(10),"")&amp;IF($N91=1,"• "&amp;I$17&amp;CHAR(10),"")&amp;IF($O91=1,"• "&amp;I$18&amp;CHAR(10),"")),LEN((IF($H91=1,"• "&amp;I$11&amp;CHAR(10),"")&amp;IF($I91=1,"• "&amp;I$12&amp;CHAR(10),"")&amp;IF($J91=1,"• "&amp;I$13&amp;CHAR(10),"")&amp;IF($K91=1,"• "&amp;I$14&amp;CHAR(10),"")&amp;IF($L91=1,"• "&amp;I$15&amp;CHAR(10),"")&amp;IF($M91=1,"• "&amp;I$16&amp;CHAR(10),"")&amp;IF($N91=1,"• "&amp;I$17&amp;CHAR(10),"")&amp;IF($O91=1,"• "&amp;I$18&amp;CHAR(10),"")))-1)))</f>
        <v/>
      </c>
      <c r="G91" s="143" t="str">
        <f t="shared" ref="G91:G154" si="44">IF($P91="",""," "&amp;$P91&amp;" ")</f>
        <v/>
      </c>
      <c r="H91" s="144">
        <f t="shared" si="40"/>
        <v>0</v>
      </c>
      <c r="I91" s="144">
        <f t="shared" si="40"/>
        <v>0</v>
      </c>
      <c r="J91" s="144">
        <f t="shared" si="40"/>
        <v>0</v>
      </c>
      <c r="K91" s="144">
        <f t="shared" si="40"/>
        <v>0</v>
      </c>
      <c r="L91" s="144">
        <f t="shared" si="40"/>
        <v>0</v>
      </c>
      <c r="M91" s="144">
        <f t="shared" si="40"/>
        <v>0</v>
      </c>
      <c r="N91" s="144">
        <f t="shared" si="40"/>
        <v>0</v>
      </c>
      <c r="O91" s="145">
        <f t="shared" si="40"/>
        <v>0</v>
      </c>
      <c r="P91" s="139" t="str">
        <f t="shared" ref="P91:P154" si="45">IF($C91="","",LOWER(TRIM(CLEAN(SUBSTITUTE(SUBSTITUTE(SUBSTITUTE(SUBSTITUTE(SUBSTITUTE(SUBSTITUTE(SUBSTITUTE(SUBSTITUTE(SUBSTITUTE(SUBSTITUTE(SUBSTITUTE(SUBSTITUTE(SUBSTITUTE(SUBSTITUTE(SUBSTITUTE(SUBSTITUTE($C91,CHAR(160)," "),CHAR(9)," "),CHAR(10)," "),CHAR(13)," "),"’","'"),"."," "),","," "),";"," "),":"," "),"!"," "),"?"," "),"«"," "),"»"," "),"("," "),")"," "),"-"," ")))))</f>
        <v/>
      </c>
      <c r="V91" s="11" t="s">
        <v>201</v>
      </c>
      <c r="W91" s="10" t="s">
        <v>41</v>
      </c>
      <c r="X91" s="5" t="s">
        <v>78</v>
      </c>
      <c r="Y91" s="5" t="s">
        <v>198</v>
      </c>
      <c r="Z91" s="5" t="s">
        <v>163</v>
      </c>
      <c r="AA91" s="158" t="s">
        <v>199</v>
      </c>
      <c r="AB91" s="2">
        <f t="shared" si="32"/>
        <v>11</v>
      </c>
      <c r="AC91" s="2">
        <f t="shared" si="33"/>
        <v>2</v>
      </c>
      <c r="AD91" s="20" t="b">
        <f>FALSE</f>
        <v>0</v>
      </c>
      <c r="AE91" s="20" t="b">
        <f t="shared" si="34"/>
        <v>0</v>
      </c>
      <c r="AF91" s="20" t="b">
        <f t="shared" si="35"/>
        <v>0</v>
      </c>
      <c r="AG91" s="6" t="str">
        <f t="shared" si="36"/>
        <v/>
      </c>
      <c r="AH91" s="19" t="str">
        <f t="shared" si="38"/>
        <v>🌾 Allergènes &amp; intolérances : farine
🌾 Allergènes &amp; intolérances : pâte
🌾 Allergènes &amp; intolérances : croûte
🌰 Allergènes &amp; intolérances : fruits à coque</v>
      </c>
      <c r="AI91" s="6" t="str">
        <f t="shared" si="37"/>
        <v/>
      </c>
      <c r="AJ91"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91" s="3" t="s">
        <v>27</v>
      </c>
    </row>
    <row r="92" spans="1:37" ht="39.950000000000003" customHeight="1">
      <c r="A92"/>
      <c r="B92" s="44">
        <v>66</v>
      </c>
      <c r="C92" s="11"/>
      <c r="D92" s="146" t="str">
        <f t="shared" si="41"/>
        <v/>
      </c>
      <c r="E92" s="141" t="str">
        <f t="shared" si="42"/>
        <v/>
      </c>
      <c r="F92" s="142" t="str">
        <f t="shared" si="43"/>
        <v/>
      </c>
      <c r="G92" s="143" t="str">
        <f t="shared" si="44"/>
        <v/>
      </c>
      <c r="H92" s="144">
        <f t="shared" si="40"/>
        <v>0</v>
      </c>
      <c r="I92" s="144">
        <f t="shared" si="40"/>
        <v>0</v>
      </c>
      <c r="J92" s="144">
        <f t="shared" si="40"/>
        <v>0</v>
      </c>
      <c r="K92" s="144">
        <f t="shared" si="40"/>
        <v>0</v>
      </c>
      <c r="L92" s="144">
        <f t="shared" si="40"/>
        <v>0</v>
      </c>
      <c r="M92" s="144">
        <f t="shared" si="40"/>
        <v>0</v>
      </c>
      <c r="N92" s="144">
        <f t="shared" si="40"/>
        <v>0</v>
      </c>
      <c r="O92" s="145">
        <f t="shared" si="40"/>
        <v>0</v>
      </c>
      <c r="P92" s="139" t="str">
        <f t="shared" si="45"/>
        <v/>
      </c>
      <c r="V92" s="11" t="s">
        <v>202</v>
      </c>
      <c r="W92" s="10" t="s">
        <v>41</v>
      </c>
      <c r="X92" s="7" t="s">
        <v>78</v>
      </c>
      <c r="Y92" s="7" t="s">
        <v>198</v>
      </c>
      <c r="Z92" s="7" t="s">
        <v>163</v>
      </c>
      <c r="AA92" s="158" t="s">
        <v>199</v>
      </c>
      <c r="AB92" s="1">
        <f t="shared" si="32"/>
        <v>12</v>
      </c>
      <c r="AC92" s="1">
        <f t="shared" si="33"/>
        <v>2</v>
      </c>
      <c r="AD92" s="21" t="b">
        <f>FALSE</f>
        <v>0</v>
      </c>
      <c r="AE92" s="21" t="b">
        <f t="shared" si="34"/>
        <v>0</v>
      </c>
      <c r="AF92" s="21" t="b">
        <f t="shared" si="35"/>
        <v>0</v>
      </c>
      <c r="AG92" s="6" t="str">
        <f t="shared" si="36"/>
        <v/>
      </c>
      <c r="AH92" s="19" t="str">
        <f t="shared" si="38"/>
        <v>🌾 Allergènes &amp; intolérances : farine
🌾 Allergènes &amp; intolérances : pâte
🌾 Allergènes &amp; intolérances : croûte
🌰 Allergènes &amp; intolérances : fruits à coque</v>
      </c>
      <c r="AI92" s="6" t="str">
        <f t="shared" si="37"/>
        <v/>
      </c>
      <c r="AJ92"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92" s="3" t="s">
        <v>27</v>
      </c>
    </row>
    <row r="93" spans="1:37" ht="39.950000000000003" customHeight="1">
      <c r="A93"/>
      <c r="B93" s="43">
        <v>67</v>
      </c>
      <c r="C93" s="11"/>
      <c r="D93" s="146" t="str">
        <f t="shared" si="41"/>
        <v/>
      </c>
      <c r="E93" s="141" t="str">
        <f t="shared" si="42"/>
        <v/>
      </c>
      <c r="F93" s="142" t="str">
        <f t="shared" si="43"/>
        <v/>
      </c>
      <c r="G93" s="143" t="str">
        <f t="shared" si="44"/>
        <v/>
      </c>
      <c r="H93" s="144">
        <f t="shared" si="40"/>
        <v>0</v>
      </c>
      <c r="I93" s="144">
        <f t="shared" si="40"/>
        <v>0</v>
      </c>
      <c r="J93" s="144">
        <f t="shared" si="40"/>
        <v>0</v>
      </c>
      <c r="K93" s="144">
        <f t="shared" si="40"/>
        <v>0</v>
      </c>
      <c r="L93" s="144">
        <f t="shared" si="40"/>
        <v>0</v>
      </c>
      <c r="M93" s="144">
        <f t="shared" si="40"/>
        <v>0</v>
      </c>
      <c r="N93" s="144">
        <f t="shared" si="40"/>
        <v>0</v>
      </c>
      <c r="O93" s="145">
        <f t="shared" si="40"/>
        <v>0</v>
      </c>
      <c r="P93" s="139" t="str">
        <f t="shared" si="45"/>
        <v/>
      </c>
      <c r="V93" s="11" t="s">
        <v>203</v>
      </c>
      <c r="W93" s="10" t="s">
        <v>41</v>
      </c>
      <c r="X93" s="5" t="s">
        <v>78</v>
      </c>
      <c r="Y93" s="5" t="s">
        <v>198</v>
      </c>
      <c r="Z93" s="5" t="s">
        <v>163</v>
      </c>
      <c r="AA93" s="158" t="s">
        <v>199</v>
      </c>
      <c r="AB93" s="2">
        <f t="shared" si="32"/>
        <v>11</v>
      </c>
      <c r="AC93" s="2">
        <f t="shared" si="33"/>
        <v>2</v>
      </c>
      <c r="AD93" s="20" t="b">
        <f>FALSE</f>
        <v>0</v>
      </c>
      <c r="AE93" s="20" t="b">
        <f t="shared" si="34"/>
        <v>0</v>
      </c>
      <c r="AF93" s="20" t="b">
        <f t="shared" si="35"/>
        <v>0</v>
      </c>
      <c r="AG93" s="6" t="str">
        <f t="shared" si="36"/>
        <v/>
      </c>
      <c r="AH93" s="19" t="str">
        <f t="shared" si="38"/>
        <v>🌾 Allergènes &amp; intolérances : farine
🌾 Allergènes &amp; intolérances : pâte
🌾 Allergènes &amp; intolérances : croûte
🌰 Allergènes &amp; intolérances : fruits à coque</v>
      </c>
      <c r="AI93" s="6" t="str">
        <f t="shared" si="37"/>
        <v/>
      </c>
      <c r="AJ93"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93" s="3" t="s">
        <v>27</v>
      </c>
    </row>
    <row r="94" spans="1:37" ht="39.950000000000003" customHeight="1">
      <c r="A94"/>
      <c r="B94" s="44">
        <v>68</v>
      </c>
      <c r="C94" s="11"/>
      <c r="D94" s="146" t="str">
        <f t="shared" si="41"/>
        <v/>
      </c>
      <c r="E94" s="141" t="str">
        <f t="shared" si="42"/>
        <v/>
      </c>
      <c r="F94" s="142" t="str">
        <f t="shared" si="43"/>
        <v/>
      </c>
      <c r="G94" s="143" t="str">
        <f t="shared" si="44"/>
        <v/>
      </c>
      <c r="H94" s="144">
        <f t="shared" si="40"/>
        <v>0</v>
      </c>
      <c r="I94" s="144">
        <f t="shared" si="40"/>
        <v>0</v>
      </c>
      <c r="J94" s="144">
        <f t="shared" si="40"/>
        <v>0</v>
      </c>
      <c r="K94" s="144">
        <f t="shared" si="40"/>
        <v>0</v>
      </c>
      <c r="L94" s="144">
        <f t="shared" si="40"/>
        <v>0</v>
      </c>
      <c r="M94" s="144">
        <f t="shared" si="40"/>
        <v>0</v>
      </c>
      <c r="N94" s="144">
        <f t="shared" si="40"/>
        <v>0</v>
      </c>
      <c r="O94" s="145">
        <f t="shared" si="40"/>
        <v>0</v>
      </c>
      <c r="P94" s="139" t="str">
        <f t="shared" si="45"/>
        <v/>
      </c>
      <c r="V94" s="11" t="s">
        <v>204</v>
      </c>
      <c r="W94" s="10" t="s">
        <v>41</v>
      </c>
      <c r="X94" s="7" t="s">
        <v>78</v>
      </c>
      <c r="Y94" s="7" t="s">
        <v>198</v>
      </c>
      <c r="Z94" s="7" t="s">
        <v>163</v>
      </c>
      <c r="AA94" s="158" t="s">
        <v>199</v>
      </c>
      <c r="AB94" s="1">
        <f t="shared" si="32"/>
        <v>12</v>
      </c>
      <c r="AC94" s="1">
        <f t="shared" si="33"/>
        <v>2</v>
      </c>
      <c r="AD94" s="21" t="b">
        <f>FALSE</f>
        <v>0</v>
      </c>
      <c r="AE94" s="21" t="b">
        <f t="shared" si="34"/>
        <v>0</v>
      </c>
      <c r="AF94" s="21" t="b">
        <f t="shared" si="35"/>
        <v>0</v>
      </c>
      <c r="AG94" s="6" t="str">
        <f t="shared" si="36"/>
        <v/>
      </c>
      <c r="AH94" s="19" t="str">
        <f t="shared" si="38"/>
        <v>🌾 Allergènes &amp; intolérances : farine
🌾 Allergènes &amp; intolérances : pâte
🌾 Allergènes &amp; intolérances : croûte
🌰 Allergènes &amp; intolérances : fruits à coque</v>
      </c>
      <c r="AI94" s="6" t="str">
        <f t="shared" si="37"/>
        <v/>
      </c>
      <c r="AJ94"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94" s="3" t="s">
        <v>27</v>
      </c>
    </row>
    <row r="95" spans="1:37" ht="39.950000000000003" customHeight="1">
      <c r="A95"/>
      <c r="B95" s="43">
        <v>69</v>
      </c>
      <c r="C95" s="11"/>
      <c r="D95" s="146" t="str">
        <f t="shared" si="41"/>
        <v/>
      </c>
      <c r="E95" s="141" t="str">
        <f t="shared" si="42"/>
        <v/>
      </c>
      <c r="F95" s="142" t="str">
        <f t="shared" si="43"/>
        <v/>
      </c>
      <c r="G95" s="143" t="str">
        <f t="shared" si="44"/>
        <v/>
      </c>
      <c r="H95" s="144">
        <f t="shared" si="40"/>
        <v>0</v>
      </c>
      <c r="I95" s="144">
        <f t="shared" si="40"/>
        <v>0</v>
      </c>
      <c r="J95" s="144">
        <f t="shared" si="40"/>
        <v>0</v>
      </c>
      <c r="K95" s="144">
        <f t="shared" si="40"/>
        <v>0</v>
      </c>
      <c r="L95" s="144">
        <f t="shared" si="40"/>
        <v>0</v>
      </c>
      <c r="M95" s="144">
        <f t="shared" si="40"/>
        <v>0</v>
      </c>
      <c r="N95" s="144">
        <f t="shared" si="40"/>
        <v>0</v>
      </c>
      <c r="O95" s="145">
        <f t="shared" si="40"/>
        <v>0</v>
      </c>
      <c r="P95" s="139" t="str">
        <f t="shared" si="45"/>
        <v/>
      </c>
      <c r="V95" s="11" t="s">
        <v>205</v>
      </c>
      <c r="W95" s="10" t="s">
        <v>41</v>
      </c>
      <c r="X95" s="5" t="s">
        <v>78</v>
      </c>
      <c r="Y95" s="5" t="s">
        <v>198</v>
      </c>
      <c r="Z95" s="5" t="s">
        <v>80</v>
      </c>
      <c r="AA95" s="158" t="s">
        <v>199</v>
      </c>
      <c r="AB95" s="2">
        <f t="shared" si="32"/>
        <v>10</v>
      </c>
      <c r="AC95" s="2">
        <f t="shared" si="33"/>
        <v>2</v>
      </c>
      <c r="AD95" s="20" t="b">
        <f>FALSE</f>
        <v>0</v>
      </c>
      <c r="AE95" s="20" t="b">
        <f t="shared" si="34"/>
        <v>0</v>
      </c>
      <c r="AF95" s="20" t="b">
        <f t="shared" si="35"/>
        <v>0</v>
      </c>
      <c r="AG95" s="6" t="str">
        <f t="shared" si="36"/>
        <v/>
      </c>
      <c r="AH95" s="19" t="str">
        <f t="shared" si="38"/>
        <v>🌾 Allergènes &amp; intolérances : farine
🌾 Allergènes &amp; intolérances : pâte
🌾 Allergènes &amp; intolérances : croûte
🌰 Allergènes &amp; intolérances : fruits à coque</v>
      </c>
      <c r="AI95" s="6" t="str">
        <f t="shared" si="37"/>
        <v/>
      </c>
      <c r="AJ95"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95" s="3" t="s">
        <v>27</v>
      </c>
    </row>
    <row r="96" spans="1:37" ht="39.950000000000003" customHeight="1">
      <c r="A96"/>
      <c r="B96" s="44">
        <v>70</v>
      </c>
      <c r="C96" s="11"/>
      <c r="D96" s="146" t="str">
        <f t="shared" si="41"/>
        <v/>
      </c>
      <c r="E96" s="141" t="str">
        <f t="shared" si="42"/>
        <v/>
      </c>
      <c r="F96" s="142" t="str">
        <f t="shared" si="43"/>
        <v/>
      </c>
      <c r="G96" s="143" t="str">
        <f t="shared" si="44"/>
        <v/>
      </c>
      <c r="H96" s="144">
        <f t="shared" si="40"/>
        <v>0</v>
      </c>
      <c r="I96" s="144">
        <f t="shared" si="40"/>
        <v>0</v>
      </c>
      <c r="J96" s="144">
        <f t="shared" si="40"/>
        <v>0</v>
      </c>
      <c r="K96" s="144">
        <f t="shared" si="40"/>
        <v>0</v>
      </c>
      <c r="L96" s="144">
        <f t="shared" si="40"/>
        <v>0</v>
      </c>
      <c r="M96" s="144">
        <f t="shared" si="40"/>
        <v>0</v>
      </c>
      <c r="N96" s="144">
        <f t="shared" si="40"/>
        <v>0</v>
      </c>
      <c r="O96" s="145">
        <f t="shared" si="40"/>
        <v>0</v>
      </c>
      <c r="P96" s="139" t="str">
        <f t="shared" si="45"/>
        <v/>
      </c>
      <c r="V96" s="11" t="s">
        <v>206</v>
      </c>
      <c r="W96" s="10" t="s">
        <v>41</v>
      </c>
      <c r="X96" s="7" t="s">
        <v>78</v>
      </c>
      <c r="Y96" s="7" t="s">
        <v>198</v>
      </c>
      <c r="Z96" s="7" t="s">
        <v>80</v>
      </c>
      <c r="AA96" s="158" t="s">
        <v>199</v>
      </c>
      <c r="AB96" s="1">
        <f t="shared" si="32"/>
        <v>6</v>
      </c>
      <c r="AC96" s="1">
        <f t="shared" si="33"/>
        <v>2</v>
      </c>
      <c r="AD96" s="21" t="b">
        <f>FALSE</f>
        <v>0</v>
      </c>
      <c r="AE96" s="21" t="b">
        <f t="shared" si="34"/>
        <v>0</v>
      </c>
      <c r="AF96" s="21" t="b">
        <f t="shared" si="35"/>
        <v>0</v>
      </c>
      <c r="AG96" s="6" t="str">
        <f t="shared" si="36"/>
        <v/>
      </c>
      <c r="AH96" s="19" t="str">
        <f t="shared" si="38"/>
        <v>🌾 Allergènes &amp; intolérances : farine
🌾 Allergènes &amp; intolérances : pâte
🌾 Allergènes &amp; intolérances : croûte
🌰 Allergènes &amp; intolérances : fruits à coque</v>
      </c>
      <c r="AI96" s="6" t="str">
        <f t="shared" si="37"/>
        <v/>
      </c>
      <c r="AJ96"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v>
      </c>
      <c r="AK96" s="3" t="s">
        <v>27</v>
      </c>
    </row>
    <row r="97" spans="1:37" ht="39.950000000000003" customHeight="1">
      <c r="A97"/>
      <c r="B97" s="43">
        <v>71</v>
      </c>
      <c r="C97" s="11"/>
      <c r="D97" s="146" t="str">
        <f t="shared" si="41"/>
        <v/>
      </c>
      <c r="E97" s="141" t="str">
        <f t="shared" si="42"/>
        <v/>
      </c>
      <c r="F97" s="142" t="str">
        <f t="shared" si="43"/>
        <v/>
      </c>
      <c r="G97" s="143" t="str">
        <f t="shared" si="44"/>
        <v/>
      </c>
      <c r="H97" s="144">
        <f t="shared" ref="H97:O106" si="46">IF($G97="",0,--((SUMPRODUCT(--($V$15:$V$314&lt;&gt;""),--($W$15:$W$314=H$26),--($Z$15:$Z$314="contient"),--ISNUMBER(SEARCH(LOWER(TRIM($V$15:$V$314)),$G97)))+SUMPRODUCT(--($V$15:$V$314&lt;&gt;""),--($W$15:$W$314=H$26),--($Z$15:$Z$314="mot"),--ISNUMBER(SEARCH(" "&amp;LOWER(TRIM($V$15:$V$314))&amp;" ",$G97))))&gt;0))</f>
        <v>0</v>
      </c>
      <c r="I97" s="144">
        <f t="shared" si="46"/>
        <v>0</v>
      </c>
      <c r="J97" s="144">
        <f t="shared" si="46"/>
        <v>0</v>
      </c>
      <c r="K97" s="144">
        <f t="shared" si="46"/>
        <v>0</v>
      </c>
      <c r="L97" s="144">
        <f t="shared" si="46"/>
        <v>0</v>
      </c>
      <c r="M97" s="144">
        <f t="shared" si="46"/>
        <v>0</v>
      </c>
      <c r="N97" s="144">
        <f t="shared" si="46"/>
        <v>0</v>
      </c>
      <c r="O97" s="145">
        <f t="shared" si="46"/>
        <v>0</v>
      </c>
      <c r="P97" s="139" t="str">
        <f t="shared" si="45"/>
        <v/>
      </c>
      <c r="V97" s="11" t="s">
        <v>207</v>
      </c>
      <c r="W97" s="10" t="s">
        <v>41</v>
      </c>
      <c r="X97" s="5" t="s">
        <v>78</v>
      </c>
      <c r="Y97" s="5" t="s">
        <v>208</v>
      </c>
      <c r="Z97" s="5" t="s">
        <v>80</v>
      </c>
      <c r="AA97" s="158" t="s">
        <v>209</v>
      </c>
      <c r="AB97" s="2">
        <f t="shared" si="32"/>
        <v>8</v>
      </c>
      <c r="AC97" s="2">
        <f t="shared" si="33"/>
        <v>2</v>
      </c>
      <c r="AD97" s="20" t="b">
        <f>FALSE</f>
        <v>0</v>
      </c>
      <c r="AE97" s="20" t="b">
        <f t="shared" si="34"/>
        <v>1</v>
      </c>
      <c r="AF97" s="20" t="b">
        <f t="shared" si="35"/>
        <v>1</v>
      </c>
      <c r="AG97" s="6" t="str">
        <f t="shared" si="36"/>
        <v>🟡 Allergènes &amp; intolérances : moutarde</v>
      </c>
      <c r="AH97" s="19" t="str">
        <f t="shared" si="38"/>
        <v>🌾 Allergènes &amp; intolérances : farine
🌾 Allergènes &amp; intolérances : pâte
🌾 Allergènes &amp; intolérances : croûte
🌰 Allergènes &amp; intolérances : fruits à coque
🟡 Allergènes &amp; intolérances : moutarde</v>
      </c>
      <c r="AI97" s="6" t="str">
        <f t="shared" si="37"/>
        <v>🟡 Allergène : moutarde → annoncer + éviter contamination.</v>
      </c>
      <c r="AJ97"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v>
      </c>
      <c r="AK97" s="3" t="s">
        <v>27</v>
      </c>
    </row>
    <row r="98" spans="1:37" ht="39.950000000000003" customHeight="1">
      <c r="A98"/>
      <c r="B98" s="44">
        <v>72</v>
      </c>
      <c r="C98" s="11"/>
      <c r="D98" s="146" t="str">
        <f t="shared" si="41"/>
        <v/>
      </c>
      <c r="E98" s="141" t="str">
        <f t="shared" si="42"/>
        <v/>
      </c>
      <c r="F98" s="142" t="str">
        <f t="shared" si="43"/>
        <v/>
      </c>
      <c r="G98" s="143" t="str">
        <f t="shared" si="44"/>
        <v/>
      </c>
      <c r="H98" s="144">
        <f t="shared" si="46"/>
        <v>0</v>
      </c>
      <c r="I98" s="144">
        <f t="shared" si="46"/>
        <v>0</v>
      </c>
      <c r="J98" s="144">
        <f t="shared" si="46"/>
        <v>0</v>
      </c>
      <c r="K98" s="144">
        <f t="shared" si="46"/>
        <v>0</v>
      </c>
      <c r="L98" s="144">
        <f t="shared" si="46"/>
        <v>0</v>
      </c>
      <c r="M98" s="144">
        <f t="shared" si="46"/>
        <v>0</v>
      </c>
      <c r="N98" s="144">
        <f t="shared" si="46"/>
        <v>0</v>
      </c>
      <c r="O98" s="145">
        <f t="shared" si="46"/>
        <v>0</v>
      </c>
      <c r="P98" s="139" t="str">
        <f t="shared" si="45"/>
        <v/>
      </c>
      <c r="V98" s="11" t="s">
        <v>210</v>
      </c>
      <c r="W98" s="10" t="s">
        <v>41</v>
      </c>
      <c r="X98" s="7" t="s">
        <v>78</v>
      </c>
      <c r="Y98" s="7" t="s">
        <v>208</v>
      </c>
      <c r="Z98" s="7" t="s">
        <v>163</v>
      </c>
      <c r="AA98" s="158" t="s">
        <v>209</v>
      </c>
      <c r="AB98" s="1">
        <f t="shared" si="32"/>
        <v>19</v>
      </c>
      <c r="AC98" s="1">
        <f t="shared" si="33"/>
        <v>2</v>
      </c>
      <c r="AD98" s="21" t="b">
        <f>FALSE</f>
        <v>0</v>
      </c>
      <c r="AE98" s="21" t="b">
        <f t="shared" si="34"/>
        <v>0</v>
      </c>
      <c r="AF98" s="21" t="b">
        <f t="shared" si="35"/>
        <v>0</v>
      </c>
      <c r="AG98" s="6" t="str">
        <f t="shared" si="36"/>
        <v/>
      </c>
      <c r="AH98" s="19" t="str">
        <f t="shared" si="38"/>
        <v>🌾 Allergènes &amp; intolérances : farine
🌾 Allergènes &amp; intolérances : pâte
🌾 Allergènes &amp; intolérances : croûte
🌰 Allergènes &amp; intolérances : fruits à coque
🟡 Allergènes &amp; intolérances : moutarde</v>
      </c>
      <c r="AI98" s="6" t="str">
        <f t="shared" si="37"/>
        <v/>
      </c>
      <c r="AJ98"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v>
      </c>
      <c r="AK98" s="3" t="s">
        <v>27</v>
      </c>
    </row>
    <row r="99" spans="1:37" ht="39.950000000000003" customHeight="1">
      <c r="A99"/>
      <c r="B99" s="43">
        <v>73</v>
      </c>
      <c r="C99" s="11"/>
      <c r="D99" s="146" t="str">
        <f t="shared" si="41"/>
        <v/>
      </c>
      <c r="E99" s="141" t="str">
        <f t="shared" si="42"/>
        <v/>
      </c>
      <c r="F99" s="142" t="str">
        <f t="shared" si="43"/>
        <v/>
      </c>
      <c r="G99" s="143" t="str">
        <f t="shared" si="44"/>
        <v/>
      </c>
      <c r="H99" s="144">
        <f t="shared" si="46"/>
        <v>0</v>
      </c>
      <c r="I99" s="144">
        <f t="shared" si="46"/>
        <v>0</v>
      </c>
      <c r="J99" s="144">
        <f t="shared" si="46"/>
        <v>0</v>
      </c>
      <c r="K99" s="144">
        <f t="shared" si="46"/>
        <v>0</v>
      </c>
      <c r="L99" s="144">
        <f t="shared" si="46"/>
        <v>0</v>
      </c>
      <c r="M99" s="144">
        <f t="shared" si="46"/>
        <v>0</v>
      </c>
      <c r="N99" s="144">
        <f t="shared" si="46"/>
        <v>0</v>
      </c>
      <c r="O99" s="145">
        <f t="shared" si="46"/>
        <v>0</v>
      </c>
      <c r="P99" s="139" t="str">
        <f t="shared" si="45"/>
        <v/>
      </c>
      <c r="V99" s="11" t="s">
        <v>211</v>
      </c>
      <c r="W99" s="10" t="s">
        <v>41</v>
      </c>
      <c r="X99" s="5" t="s">
        <v>78</v>
      </c>
      <c r="Y99" s="5" t="s">
        <v>208</v>
      </c>
      <c r="Z99" s="5" t="s">
        <v>163</v>
      </c>
      <c r="AA99" s="158" t="s">
        <v>209</v>
      </c>
      <c r="AB99" s="2">
        <f t="shared" si="32"/>
        <v>18</v>
      </c>
      <c r="AC99" s="2">
        <f t="shared" si="33"/>
        <v>2</v>
      </c>
      <c r="AD99" s="20" t="b">
        <f>FALSE</f>
        <v>0</v>
      </c>
      <c r="AE99" s="20" t="b">
        <f t="shared" si="34"/>
        <v>0</v>
      </c>
      <c r="AF99" s="20" t="b">
        <f t="shared" si="35"/>
        <v>0</v>
      </c>
      <c r="AG99" s="6" t="str">
        <f t="shared" si="36"/>
        <v/>
      </c>
      <c r="AH99" s="19" t="str">
        <f t="shared" si="38"/>
        <v>🌾 Allergènes &amp; intolérances : farine
🌾 Allergènes &amp; intolérances : pâte
🌾 Allergènes &amp; intolérances : croûte
🌰 Allergènes &amp; intolérances : fruits à coque
🟡 Allergènes &amp; intolérances : moutarde</v>
      </c>
      <c r="AI99" s="6" t="str">
        <f t="shared" si="37"/>
        <v/>
      </c>
      <c r="AJ99"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v>
      </c>
      <c r="AK99" s="3" t="s">
        <v>27</v>
      </c>
    </row>
    <row r="100" spans="1:37" ht="39.950000000000003" customHeight="1">
      <c r="A100"/>
      <c r="B100" s="44">
        <v>74</v>
      </c>
      <c r="C100" s="11"/>
      <c r="D100" s="146" t="str">
        <f t="shared" si="41"/>
        <v/>
      </c>
      <c r="E100" s="141" t="str">
        <f t="shared" si="42"/>
        <v/>
      </c>
      <c r="F100" s="142" t="str">
        <f t="shared" si="43"/>
        <v/>
      </c>
      <c r="G100" s="143" t="str">
        <f t="shared" si="44"/>
        <v/>
      </c>
      <c r="H100" s="144">
        <f t="shared" si="46"/>
        <v>0</v>
      </c>
      <c r="I100" s="144">
        <f t="shared" si="46"/>
        <v>0</v>
      </c>
      <c r="J100" s="144">
        <f t="shared" si="46"/>
        <v>0</v>
      </c>
      <c r="K100" s="144">
        <f t="shared" si="46"/>
        <v>0</v>
      </c>
      <c r="L100" s="144">
        <f t="shared" si="46"/>
        <v>0</v>
      </c>
      <c r="M100" s="144">
        <f t="shared" si="46"/>
        <v>0</v>
      </c>
      <c r="N100" s="144">
        <f t="shared" si="46"/>
        <v>0</v>
      </c>
      <c r="O100" s="145">
        <f t="shared" si="46"/>
        <v>0</v>
      </c>
      <c r="P100" s="139" t="str">
        <f t="shared" si="45"/>
        <v/>
      </c>
      <c r="V100" s="11" t="s">
        <v>212</v>
      </c>
      <c r="W100" s="10" t="s">
        <v>41</v>
      </c>
      <c r="X100" s="7" t="s">
        <v>78</v>
      </c>
      <c r="Y100" s="7" t="s">
        <v>213</v>
      </c>
      <c r="Z100" s="7" t="s">
        <v>80</v>
      </c>
      <c r="AA100" s="158" t="s">
        <v>214</v>
      </c>
      <c r="AB100" s="1">
        <f t="shared" si="32"/>
        <v>6</v>
      </c>
      <c r="AC100" s="1">
        <f t="shared" si="33"/>
        <v>2</v>
      </c>
      <c r="AD100" s="21" t="b">
        <f>FALSE</f>
        <v>0</v>
      </c>
      <c r="AE100" s="21" t="b">
        <f t="shared" si="34"/>
        <v>1</v>
      </c>
      <c r="AF100" s="21" t="b">
        <f t="shared" si="35"/>
        <v>1</v>
      </c>
      <c r="AG100" s="6" t="str">
        <f t="shared" si="36"/>
        <v>🥬 Allergènes &amp; intolérances : céleri</v>
      </c>
      <c r="AH100"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00" s="6" t="str">
        <f t="shared" si="37"/>
        <v>🥬 Allergène : céleri → annoncer + vigilance fonds/assaisonnements.</v>
      </c>
      <c r="AJ100"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00" s="3" t="s">
        <v>27</v>
      </c>
    </row>
    <row r="101" spans="1:37" ht="39.950000000000003" customHeight="1">
      <c r="A101"/>
      <c r="B101" s="43">
        <v>75</v>
      </c>
      <c r="C101" s="11"/>
      <c r="D101" s="146" t="str">
        <f t="shared" si="41"/>
        <v/>
      </c>
      <c r="E101" s="141" t="str">
        <f t="shared" si="42"/>
        <v/>
      </c>
      <c r="F101" s="142" t="str">
        <f t="shared" si="43"/>
        <v/>
      </c>
      <c r="G101" s="143" t="str">
        <f t="shared" si="44"/>
        <v/>
      </c>
      <c r="H101" s="144">
        <f t="shared" si="46"/>
        <v>0</v>
      </c>
      <c r="I101" s="144">
        <f t="shared" si="46"/>
        <v>0</v>
      </c>
      <c r="J101" s="144">
        <f t="shared" si="46"/>
        <v>0</v>
      </c>
      <c r="K101" s="144">
        <f t="shared" si="46"/>
        <v>0</v>
      </c>
      <c r="L101" s="144">
        <f t="shared" si="46"/>
        <v>0</v>
      </c>
      <c r="M101" s="144">
        <f t="shared" si="46"/>
        <v>0</v>
      </c>
      <c r="N101" s="144">
        <f t="shared" si="46"/>
        <v>0</v>
      </c>
      <c r="O101" s="145">
        <f t="shared" si="46"/>
        <v>0</v>
      </c>
      <c r="P101" s="139" t="str">
        <f t="shared" si="45"/>
        <v/>
      </c>
      <c r="V101" s="11" t="s">
        <v>215</v>
      </c>
      <c r="W101" s="10" t="s">
        <v>41</v>
      </c>
      <c r="X101" s="5" t="s">
        <v>78</v>
      </c>
      <c r="Y101" s="5" t="s">
        <v>213</v>
      </c>
      <c r="Z101" s="5" t="s">
        <v>80</v>
      </c>
      <c r="AA101" s="158" t="s">
        <v>214</v>
      </c>
      <c r="AB101" s="2">
        <f t="shared" si="32"/>
        <v>6</v>
      </c>
      <c r="AC101" s="2">
        <f t="shared" si="33"/>
        <v>2</v>
      </c>
      <c r="AD101" s="20" t="b">
        <f>FALSE</f>
        <v>0</v>
      </c>
      <c r="AE101" s="20" t="b">
        <f t="shared" si="34"/>
        <v>0</v>
      </c>
      <c r="AF101" s="20" t="b">
        <f t="shared" si="35"/>
        <v>0</v>
      </c>
      <c r="AG101" s="6" t="str">
        <f t="shared" si="36"/>
        <v/>
      </c>
      <c r="AH101"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01" s="6" t="str">
        <f t="shared" si="37"/>
        <v/>
      </c>
      <c r="AJ101"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01" s="3" t="s">
        <v>27</v>
      </c>
    </row>
    <row r="102" spans="1:37" ht="39.950000000000003" customHeight="1">
      <c r="A102"/>
      <c r="B102" s="44">
        <v>76</v>
      </c>
      <c r="C102" s="11"/>
      <c r="D102" s="146" t="str">
        <f t="shared" si="41"/>
        <v/>
      </c>
      <c r="E102" s="141" t="str">
        <f t="shared" si="42"/>
        <v/>
      </c>
      <c r="F102" s="142" t="str">
        <f t="shared" si="43"/>
        <v/>
      </c>
      <c r="G102" s="143" t="str">
        <f t="shared" si="44"/>
        <v/>
      </c>
      <c r="H102" s="144">
        <f t="shared" si="46"/>
        <v>0</v>
      </c>
      <c r="I102" s="144">
        <f t="shared" si="46"/>
        <v>0</v>
      </c>
      <c r="J102" s="144">
        <f t="shared" si="46"/>
        <v>0</v>
      </c>
      <c r="K102" s="144">
        <f t="shared" si="46"/>
        <v>0</v>
      </c>
      <c r="L102" s="144">
        <f t="shared" si="46"/>
        <v>0</v>
      </c>
      <c r="M102" s="144">
        <f t="shared" si="46"/>
        <v>0</v>
      </c>
      <c r="N102" s="144">
        <f t="shared" si="46"/>
        <v>0</v>
      </c>
      <c r="O102" s="145">
        <f t="shared" si="46"/>
        <v>0</v>
      </c>
      <c r="P102" s="139" t="str">
        <f t="shared" si="45"/>
        <v/>
      </c>
      <c r="V102" s="11" t="s">
        <v>216</v>
      </c>
      <c r="W102" s="10" t="s">
        <v>41</v>
      </c>
      <c r="X102" s="7" t="s">
        <v>78</v>
      </c>
      <c r="Y102" s="7" t="s">
        <v>213</v>
      </c>
      <c r="Z102" s="7" t="s">
        <v>163</v>
      </c>
      <c r="AA102" s="158" t="s">
        <v>214</v>
      </c>
      <c r="AB102" s="1">
        <f t="shared" si="32"/>
        <v>17</v>
      </c>
      <c r="AC102" s="1">
        <f t="shared" si="33"/>
        <v>2</v>
      </c>
      <c r="AD102" s="21" t="b">
        <f>FALSE</f>
        <v>0</v>
      </c>
      <c r="AE102" s="21" t="b">
        <f t="shared" si="34"/>
        <v>0</v>
      </c>
      <c r="AF102" s="21" t="b">
        <f t="shared" si="35"/>
        <v>0</v>
      </c>
      <c r="AG102" s="6" t="str">
        <f t="shared" si="36"/>
        <v/>
      </c>
      <c r="AH102"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02" s="6" t="str">
        <f t="shared" si="37"/>
        <v/>
      </c>
      <c r="AJ102"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02" s="3" t="s">
        <v>27</v>
      </c>
    </row>
    <row r="103" spans="1:37" ht="39.950000000000003" customHeight="1">
      <c r="A103"/>
      <c r="B103" s="43">
        <v>77</v>
      </c>
      <c r="C103" s="11"/>
      <c r="D103" s="146" t="str">
        <f t="shared" si="41"/>
        <v/>
      </c>
      <c r="E103" s="141" t="str">
        <f t="shared" si="42"/>
        <v/>
      </c>
      <c r="F103" s="142" t="str">
        <f t="shared" si="43"/>
        <v/>
      </c>
      <c r="G103" s="143" t="str">
        <f t="shared" si="44"/>
        <v/>
      </c>
      <c r="H103" s="144">
        <f t="shared" si="46"/>
        <v>0</v>
      </c>
      <c r="I103" s="144">
        <f t="shared" si="46"/>
        <v>0</v>
      </c>
      <c r="J103" s="144">
        <f t="shared" si="46"/>
        <v>0</v>
      </c>
      <c r="K103" s="144">
        <f t="shared" si="46"/>
        <v>0</v>
      </c>
      <c r="L103" s="144">
        <f t="shared" si="46"/>
        <v>0</v>
      </c>
      <c r="M103" s="144">
        <f t="shared" si="46"/>
        <v>0</v>
      </c>
      <c r="N103" s="144">
        <f t="shared" si="46"/>
        <v>0</v>
      </c>
      <c r="O103" s="145">
        <f t="shared" si="46"/>
        <v>0</v>
      </c>
      <c r="P103" s="139" t="str">
        <f t="shared" si="45"/>
        <v/>
      </c>
      <c r="V103" s="11" t="s">
        <v>217</v>
      </c>
      <c r="W103" s="10" t="s">
        <v>41</v>
      </c>
      <c r="X103" s="5" t="s">
        <v>78</v>
      </c>
      <c r="Y103" s="5" t="s">
        <v>213</v>
      </c>
      <c r="Z103" s="5" t="s">
        <v>163</v>
      </c>
      <c r="AA103" s="158" t="s">
        <v>214</v>
      </c>
      <c r="AB103" s="2">
        <f t="shared" si="32"/>
        <v>17</v>
      </c>
      <c r="AC103" s="2">
        <f t="shared" si="33"/>
        <v>2</v>
      </c>
      <c r="AD103" s="20" t="b">
        <f>FALSE</f>
        <v>0</v>
      </c>
      <c r="AE103" s="20" t="b">
        <f t="shared" si="34"/>
        <v>0</v>
      </c>
      <c r="AF103" s="20" t="b">
        <f t="shared" si="35"/>
        <v>0</v>
      </c>
      <c r="AG103" s="6" t="str">
        <f t="shared" si="36"/>
        <v/>
      </c>
      <c r="AH103"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03" s="6" t="str">
        <f t="shared" si="37"/>
        <v/>
      </c>
      <c r="AJ103"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03" s="3" t="s">
        <v>27</v>
      </c>
    </row>
    <row r="104" spans="1:37" ht="39.950000000000003" customHeight="1">
      <c r="A104"/>
      <c r="B104" s="44">
        <v>78</v>
      </c>
      <c r="C104" s="11"/>
      <c r="D104" s="146" t="str">
        <f t="shared" si="41"/>
        <v/>
      </c>
      <c r="E104" s="141" t="str">
        <f t="shared" si="42"/>
        <v/>
      </c>
      <c r="F104" s="142" t="str">
        <f t="shared" si="43"/>
        <v/>
      </c>
      <c r="G104" s="143" t="str">
        <f t="shared" si="44"/>
        <v/>
      </c>
      <c r="H104" s="144">
        <f t="shared" si="46"/>
        <v>0</v>
      </c>
      <c r="I104" s="144">
        <f t="shared" si="46"/>
        <v>0</v>
      </c>
      <c r="J104" s="144">
        <f t="shared" si="46"/>
        <v>0</v>
      </c>
      <c r="K104" s="144">
        <f t="shared" si="46"/>
        <v>0</v>
      </c>
      <c r="L104" s="144">
        <f t="shared" si="46"/>
        <v>0</v>
      </c>
      <c r="M104" s="144">
        <f t="shared" si="46"/>
        <v>0</v>
      </c>
      <c r="N104" s="144">
        <f t="shared" si="46"/>
        <v>0</v>
      </c>
      <c r="O104" s="145">
        <f t="shared" si="46"/>
        <v>0</v>
      </c>
      <c r="P104" s="139" t="str">
        <f t="shared" si="45"/>
        <v/>
      </c>
      <c r="V104" s="11" t="s">
        <v>218</v>
      </c>
      <c r="W104" s="10" t="s">
        <v>41</v>
      </c>
      <c r="X104" s="7" t="s">
        <v>78</v>
      </c>
      <c r="Y104" s="7" t="s">
        <v>213</v>
      </c>
      <c r="Z104" s="7" t="s">
        <v>80</v>
      </c>
      <c r="AA104" s="158" t="s">
        <v>214</v>
      </c>
      <c r="AB104" s="1">
        <f t="shared" si="32"/>
        <v>11</v>
      </c>
      <c r="AC104" s="1">
        <f t="shared" si="33"/>
        <v>2</v>
      </c>
      <c r="AD104" s="21" t="b">
        <f>FALSE</f>
        <v>0</v>
      </c>
      <c r="AE104" s="21" t="b">
        <f t="shared" si="34"/>
        <v>0</v>
      </c>
      <c r="AF104" s="21" t="b">
        <f t="shared" si="35"/>
        <v>0</v>
      </c>
      <c r="AG104" s="6" t="str">
        <f t="shared" si="36"/>
        <v/>
      </c>
      <c r="AH104"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04" s="6" t="str">
        <f t="shared" si="37"/>
        <v/>
      </c>
      <c r="AJ104"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04" s="3" t="s">
        <v>27</v>
      </c>
    </row>
    <row r="105" spans="1:37" ht="39.950000000000003" customHeight="1">
      <c r="A105"/>
      <c r="B105" s="43">
        <v>79</v>
      </c>
      <c r="C105" s="11"/>
      <c r="D105" s="146" t="str">
        <f t="shared" si="41"/>
        <v/>
      </c>
      <c r="E105" s="141" t="str">
        <f t="shared" si="42"/>
        <v/>
      </c>
      <c r="F105" s="142" t="str">
        <f t="shared" si="43"/>
        <v/>
      </c>
      <c r="G105" s="143" t="str">
        <f t="shared" si="44"/>
        <v/>
      </c>
      <c r="H105" s="144">
        <f t="shared" si="46"/>
        <v>0</v>
      </c>
      <c r="I105" s="144">
        <f t="shared" si="46"/>
        <v>0</v>
      </c>
      <c r="J105" s="144">
        <f t="shared" si="46"/>
        <v>0</v>
      </c>
      <c r="K105" s="144">
        <f t="shared" si="46"/>
        <v>0</v>
      </c>
      <c r="L105" s="144">
        <f t="shared" si="46"/>
        <v>0</v>
      </c>
      <c r="M105" s="144">
        <f t="shared" si="46"/>
        <v>0</v>
      </c>
      <c r="N105" s="144">
        <f t="shared" si="46"/>
        <v>0</v>
      </c>
      <c r="O105" s="145">
        <f t="shared" si="46"/>
        <v>0</v>
      </c>
      <c r="P105" s="139" t="str">
        <f t="shared" si="45"/>
        <v/>
      </c>
      <c r="V105" s="11" t="s">
        <v>219</v>
      </c>
      <c r="W105" s="10" t="s">
        <v>41</v>
      </c>
      <c r="X105" s="5" t="s">
        <v>78</v>
      </c>
      <c r="Y105" s="5" t="s">
        <v>213</v>
      </c>
      <c r="Z105" s="5" t="s">
        <v>80</v>
      </c>
      <c r="AA105" s="158" t="s">
        <v>214</v>
      </c>
      <c r="AB105" s="2">
        <f t="shared" si="32"/>
        <v>11</v>
      </c>
      <c r="AC105" s="2">
        <f t="shared" si="33"/>
        <v>2</v>
      </c>
      <c r="AD105" s="20" t="b">
        <f>FALSE</f>
        <v>0</v>
      </c>
      <c r="AE105" s="20" t="b">
        <f t="shared" si="34"/>
        <v>0</v>
      </c>
      <c r="AF105" s="20" t="b">
        <f t="shared" si="35"/>
        <v>0</v>
      </c>
      <c r="AG105" s="6" t="str">
        <f t="shared" si="36"/>
        <v/>
      </c>
      <c r="AH105"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05" s="6" t="str">
        <f t="shared" si="37"/>
        <v/>
      </c>
      <c r="AJ105"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05" s="3" t="s">
        <v>27</v>
      </c>
    </row>
    <row r="106" spans="1:37" ht="39.950000000000003" customHeight="1">
      <c r="A106"/>
      <c r="B106" s="44">
        <v>80</v>
      </c>
      <c r="C106" s="11"/>
      <c r="D106" s="146" t="str">
        <f t="shared" si="41"/>
        <v/>
      </c>
      <c r="E106" s="141" t="str">
        <f t="shared" si="42"/>
        <v/>
      </c>
      <c r="F106" s="142" t="str">
        <f t="shared" si="43"/>
        <v/>
      </c>
      <c r="G106" s="143" t="str">
        <f t="shared" si="44"/>
        <v/>
      </c>
      <c r="H106" s="144">
        <f t="shared" si="46"/>
        <v>0</v>
      </c>
      <c r="I106" s="144">
        <f t="shared" si="46"/>
        <v>0</v>
      </c>
      <c r="J106" s="144">
        <f t="shared" si="46"/>
        <v>0</v>
      </c>
      <c r="K106" s="144">
        <f t="shared" si="46"/>
        <v>0</v>
      </c>
      <c r="L106" s="144">
        <f t="shared" si="46"/>
        <v>0</v>
      </c>
      <c r="M106" s="144">
        <f t="shared" si="46"/>
        <v>0</v>
      </c>
      <c r="N106" s="144">
        <f t="shared" si="46"/>
        <v>0</v>
      </c>
      <c r="O106" s="145">
        <f t="shared" si="46"/>
        <v>0</v>
      </c>
      <c r="P106" s="139" t="str">
        <f t="shared" si="45"/>
        <v/>
      </c>
      <c r="V106" s="11" t="s">
        <v>220</v>
      </c>
      <c r="W106" s="10" t="s">
        <v>41</v>
      </c>
      <c r="X106" s="7" t="s">
        <v>78</v>
      </c>
      <c r="Y106" s="7" t="s">
        <v>213</v>
      </c>
      <c r="Z106" s="7" t="s">
        <v>163</v>
      </c>
      <c r="AA106" s="158" t="s">
        <v>214</v>
      </c>
      <c r="AB106" s="1">
        <f t="shared" si="32"/>
        <v>13</v>
      </c>
      <c r="AC106" s="1">
        <f t="shared" si="33"/>
        <v>2</v>
      </c>
      <c r="AD106" s="21" t="b">
        <f>FALSE</f>
        <v>0</v>
      </c>
      <c r="AE106" s="21" t="b">
        <f t="shared" si="34"/>
        <v>0</v>
      </c>
      <c r="AF106" s="21" t="b">
        <f t="shared" si="35"/>
        <v>0</v>
      </c>
      <c r="AG106" s="6" t="str">
        <f t="shared" si="36"/>
        <v/>
      </c>
      <c r="AH106"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06" s="6" t="str">
        <f t="shared" si="37"/>
        <v/>
      </c>
      <c r="AJ106"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06" s="3" t="s">
        <v>27</v>
      </c>
    </row>
    <row r="107" spans="1:37" ht="39.950000000000003" customHeight="1">
      <c r="A107"/>
      <c r="B107" s="43">
        <v>81</v>
      </c>
      <c r="C107" s="11"/>
      <c r="D107" s="146" t="str">
        <f t="shared" si="41"/>
        <v/>
      </c>
      <c r="E107" s="141" t="str">
        <f t="shared" si="42"/>
        <v/>
      </c>
      <c r="F107" s="142" t="str">
        <f t="shared" si="43"/>
        <v/>
      </c>
      <c r="G107" s="143" t="str">
        <f t="shared" si="44"/>
        <v/>
      </c>
      <c r="H107" s="144">
        <f t="shared" ref="H107:O116" si="47">IF($G107="",0,--((SUMPRODUCT(--($V$15:$V$314&lt;&gt;""),--($W$15:$W$314=H$26),--($Z$15:$Z$314="contient"),--ISNUMBER(SEARCH(LOWER(TRIM($V$15:$V$314)),$G107)))+SUMPRODUCT(--($V$15:$V$314&lt;&gt;""),--($W$15:$W$314=H$26),--($Z$15:$Z$314="mot"),--ISNUMBER(SEARCH(" "&amp;LOWER(TRIM($V$15:$V$314))&amp;" ",$G107))))&gt;0))</f>
        <v>0</v>
      </c>
      <c r="I107" s="144">
        <f t="shared" si="47"/>
        <v>0</v>
      </c>
      <c r="J107" s="144">
        <f t="shared" si="47"/>
        <v>0</v>
      </c>
      <c r="K107" s="144">
        <f t="shared" si="47"/>
        <v>0</v>
      </c>
      <c r="L107" s="144">
        <f t="shared" si="47"/>
        <v>0</v>
      </c>
      <c r="M107" s="144">
        <f t="shared" si="47"/>
        <v>0</v>
      </c>
      <c r="N107" s="144">
        <f t="shared" si="47"/>
        <v>0</v>
      </c>
      <c r="O107" s="145">
        <f t="shared" si="47"/>
        <v>0</v>
      </c>
      <c r="P107" s="139" t="str">
        <f t="shared" si="45"/>
        <v/>
      </c>
      <c r="V107" s="11" t="s">
        <v>221</v>
      </c>
      <c r="W107" s="10" t="s">
        <v>41</v>
      </c>
      <c r="X107" s="5" t="s">
        <v>78</v>
      </c>
      <c r="Y107" s="5" t="s">
        <v>213</v>
      </c>
      <c r="Z107" s="5" t="s">
        <v>163</v>
      </c>
      <c r="AA107" s="158" t="s">
        <v>214</v>
      </c>
      <c r="AB107" s="2">
        <f t="shared" si="32"/>
        <v>13</v>
      </c>
      <c r="AC107" s="2">
        <f t="shared" si="33"/>
        <v>2</v>
      </c>
      <c r="AD107" s="20" t="b">
        <f>FALSE</f>
        <v>0</v>
      </c>
      <c r="AE107" s="20" t="b">
        <f t="shared" si="34"/>
        <v>0</v>
      </c>
      <c r="AF107" s="20" t="b">
        <f t="shared" si="35"/>
        <v>0</v>
      </c>
      <c r="AG107" s="6" t="str">
        <f t="shared" si="36"/>
        <v/>
      </c>
      <c r="AH107"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07" s="6" t="str">
        <f t="shared" si="37"/>
        <v/>
      </c>
      <c r="AJ107"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07" s="3" t="s">
        <v>27</v>
      </c>
    </row>
    <row r="108" spans="1:37" ht="39.950000000000003" customHeight="1">
      <c r="A108"/>
      <c r="B108" s="44">
        <v>82</v>
      </c>
      <c r="C108" s="11"/>
      <c r="D108" s="146" t="str">
        <f t="shared" si="41"/>
        <v/>
      </c>
      <c r="E108" s="141" t="str">
        <f t="shared" si="42"/>
        <v/>
      </c>
      <c r="F108" s="142" t="str">
        <f t="shared" si="43"/>
        <v/>
      </c>
      <c r="G108" s="143" t="str">
        <f t="shared" si="44"/>
        <v/>
      </c>
      <c r="H108" s="144">
        <f t="shared" si="47"/>
        <v>0</v>
      </c>
      <c r="I108" s="144">
        <f t="shared" si="47"/>
        <v>0</v>
      </c>
      <c r="J108" s="144">
        <f t="shared" si="47"/>
        <v>0</v>
      </c>
      <c r="K108" s="144">
        <f t="shared" si="47"/>
        <v>0</v>
      </c>
      <c r="L108" s="144">
        <f t="shared" si="47"/>
        <v>0</v>
      </c>
      <c r="M108" s="144">
        <f t="shared" si="47"/>
        <v>0</v>
      </c>
      <c r="N108" s="144">
        <f t="shared" si="47"/>
        <v>0</v>
      </c>
      <c r="O108" s="145">
        <f t="shared" si="47"/>
        <v>0</v>
      </c>
      <c r="P108" s="139" t="str">
        <f t="shared" si="45"/>
        <v/>
      </c>
      <c r="V108" s="11" t="s">
        <v>222</v>
      </c>
      <c r="W108" s="10" t="s">
        <v>41</v>
      </c>
      <c r="X108" s="7" t="s">
        <v>78</v>
      </c>
      <c r="Y108" s="7" t="s">
        <v>223</v>
      </c>
      <c r="Z108" s="7" t="s">
        <v>80</v>
      </c>
      <c r="AA108" s="158" t="s">
        <v>224</v>
      </c>
      <c r="AB108" s="1">
        <f t="shared" si="32"/>
        <v>6</v>
      </c>
      <c r="AC108" s="1">
        <f t="shared" si="33"/>
        <v>2</v>
      </c>
      <c r="AD108" s="21" t="b">
        <f>FALSE</f>
        <v>0</v>
      </c>
      <c r="AE108" s="21" t="b">
        <f t="shared" si="34"/>
        <v>0</v>
      </c>
      <c r="AF108" s="21" t="b">
        <f t="shared" si="35"/>
        <v>0</v>
      </c>
      <c r="AG108" s="6" t="str">
        <f t="shared" si="36"/>
        <v/>
      </c>
      <c r="AH108"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08" s="6" t="str">
        <f t="shared" si="37"/>
        <v/>
      </c>
      <c r="AJ108"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08" s="3" t="s">
        <v>27</v>
      </c>
    </row>
    <row r="109" spans="1:37" ht="39.950000000000003" customHeight="1">
      <c r="A109"/>
      <c r="B109" s="43">
        <v>83</v>
      </c>
      <c r="C109" s="11"/>
      <c r="D109" s="146" t="str">
        <f t="shared" si="41"/>
        <v/>
      </c>
      <c r="E109" s="141" t="str">
        <f t="shared" si="42"/>
        <v/>
      </c>
      <c r="F109" s="142" t="str">
        <f t="shared" si="43"/>
        <v/>
      </c>
      <c r="G109" s="143" t="str">
        <f t="shared" si="44"/>
        <v/>
      </c>
      <c r="H109" s="144">
        <f t="shared" si="47"/>
        <v>0</v>
      </c>
      <c r="I109" s="144">
        <f t="shared" si="47"/>
        <v>0</v>
      </c>
      <c r="J109" s="144">
        <f t="shared" si="47"/>
        <v>0</v>
      </c>
      <c r="K109" s="144">
        <f t="shared" si="47"/>
        <v>0</v>
      </c>
      <c r="L109" s="144">
        <f t="shared" si="47"/>
        <v>0</v>
      </c>
      <c r="M109" s="144">
        <f t="shared" si="47"/>
        <v>0</v>
      </c>
      <c r="N109" s="144">
        <f t="shared" si="47"/>
        <v>0</v>
      </c>
      <c r="O109" s="145">
        <f t="shared" si="47"/>
        <v>0</v>
      </c>
      <c r="P109" s="139" t="str">
        <f t="shared" si="45"/>
        <v/>
      </c>
      <c r="V109" s="11" t="s">
        <v>225</v>
      </c>
      <c r="W109" s="10" t="s">
        <v>41</v>
      </c>
      <c r="X109" s="5" t="s">
        <v>78</v>
      </c>
      <c r="Y109" s="5" t="s">
        <v>223</v>
      </c>
      <c r="Z109" s="5" t="s">
        <v>80</v>
      </c>
      <c r="AA109" s="158" t="s">
        <v>224</v>
      </c>
      <c r="AB109" s="2">
        <f t="shared" si="32"/>
        <v>6</v>
      </c>
      <c r="AC109" s="2">
        <f t="shared" si="33"/>
        <v>2</v>
      </c>
      <c r="AD109" s="20" t="b">
        <f>FALSE</f>
        <v>0</v>
      </c>
      <c r="AE109" s="20" t="b">
        <f t="shared" si="34"/>
        <v>0</v>
      </c>
      <c r="AF109" s="20" t="b">
        <f t="shared" si="35"/>
        <v>0</v>
      </c>
      <c r="AG109" s="6" t="str">
        <f t="shared" si="36"/>
        <v/>
      </c>
      <c r="AH109"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09" s="6" t="str">
        <f t="shared" si="37"/>
        <v/>
      </c>
      <c r="AJ109"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09" s="3" t="s">
        <v>27</v>
      </c>
    </row>
    <row r="110" spans="1:37" ht="39.950000000000003" customHeight="1">
      <c r="A110"/>
      <c r="B110" s="44">
        <v>84</v>
      </c>
      <c r="C110" s="11"/>
      <c r="D110" s="146" t="str">
        <f t="shared" si="41"/>
        <v/>
      </c>
      <c r="E110" s="141" t="str">
        <f t="shared" si="42"/>
        <v/>
      </c>
      <c r="F110" s="142" t="str">
        <f t="shared" si="43"/>
        <v/>
      </c>
      <c r="G110" s="143" t="str">
        <f t="shared" si="44"/>
        <v/>
      </c>
      <c r="H110" s="144">
        <f t="shared" si="47"/>
        <v>0</v>
      </c>
      <c r="I110" s="144">
        <f t="shared" si="47"/>
        <v>0</v>
      </c>
      <c r="J110" s="144">
        <f t="shared" si="47"/>
        <v>0</v>
      </c>
      <c r="K110" s="144">
        <f t="shared" si="47"/>
        <v>0</v>
      </c>
      <c r="L110" s="144">
        <f t="shared" si="47"/>
        <v>0</v>
      </c>
      <c r="M110" s="144">
        <f t="shared" si="47"/>
        <v>0</v>
      </c>
      <c r="N110" s="144">
        <f t="shared" si="47"/>
        <v>0</v>
      </c>
      <c r="O110" s="145">
        <f t="shared" si="47"/>
        <v>0</v>
      </c>
      <c r="P110" s="139" t="str">
        <f t="shared" si="45"/>
        <v/>
      </c>
      <c r="V110" s="11" t="s">
        <v>226</v>
      </c>
      <c r="W110" s="10" t="s">
        <v>41</v>
      </c>
      <c r="X110" s="7" t="s">
        <v>78</v>
      </c>
      <c r="Y110" s="7" t="s">
        <v>223</v>
      </c>
      <c r="Z110" s="7" t="s">
        <v>163</v>
      </c>
      <c r="AA110" s="158" t="s">
        <v>224</v>
      </c>
      <c r="AB110" s="1">
        <f t="shared" si="32"/>
        <v>17</v>
      </c>
      <c r="AC110" s="1">
        <f t="shared" si="33"/>
        <v>2</v>
      </c>
      <c r="AD110" s="21" t="b">
        <f>FALSE</f>
        <v>0</v>
      </c>
      <c r="AE110" s="21" t="b">
        <f t="shared" si="34"/>
        <v>0</v>
      </c>
      <c r="AF110" s="21" t="b">
        <f t="shared" si="35"/>
        <v>0</v>
      </c>
      <c r="AG110" s="6" t="str">
        <f t="shared" si="36"/>
        <v/>
      </c>
      <c r="AH110"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10" s="6" t="str">
        <f t="shared" si="37"/>
        <v/>
      </c>
      <c r="AJ110"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10" s="3" t="s">
        <v>27</v>
      </c>
    </row>
    <row r="111" spans="1:37" ht="39.950000000000003" customHeight="1">
      <c r="A111"/>
      <c r="B111" s="43">
        <v>85</v>
      </c>
      <c r="C111" s="11"/>
      <c r="D111" s="146" t="str">
        <f t="shared" si="41"/>
        <v/>
      </c>
      <c r="E111" s="141" t="str">
        <f t="shared" si="42"/>
        <v/>
      </c>
      <c r="F111" s="142" t="str">
        <f t="shared" si="43"/>
        <v/>
      </c>
      <c r="G111" s="143" t="str">
        <f t="shared" si="44"/>
        <v/>
      </c>
      <c r="H111" s="144">
        <f t="shared" si="47"/>
        <v>0</v>
      </c>
      <c r="I111" s="144">
        <f t="shared" si="47"/>
        <v>0</v>
      </c>
      <c r="J111" s="144">
        <f t="shared" si="47"/>
        <v>0</v>
      </c>
      <c r="K111" s="144">
        <f t="shared" si="47"/>
        <v>0</v>
      </c>
      <c r="L111" s="144">
        <f t="shared" si="47"/>
        <v>0</v>
      </c>
      <c r="M111" s="144">
        <f t="shared" si="47"/>
        <v>0</v>
      </c>
      <c r="N111" s="144">
        <f t="shared" si="47"/>
        <v>0</v>
      </c>
      <c r="O111" s="145">
        <f t="shared" si="47"/>
        <v>0</v>
      </c>
      <c r="P111" s="139" t="str">
        <f t="shared" si="45"/>
        <v/>
      </c>
      <c r="V111" s="11" t="s">
        <v>227</v>
      </c>
      <c r="W111" s="10" t="s">
        <v>41</v>
      </c>
      <c r="X111" s="5" t="s">
        <v>78</v>
      </c>
      <c r="Y111" s="5" t="s">
        <v>223</v>
      </c>
      <c r="Z111" s="5" t="s">
        <v>163</v>
      </c>
      <c r="AA111" s="158" t="s">
        <v>224</v>
      </c>
      <c r="AB111" s="2">
        <f t="shared" si="32"/>
        <v>16</v>
      </c>
      <c r="AC111" s="2">
        <f t="shared" si="33"/>
        <v>2</v>
      </c>
      <c r="AD111" s="20" t="b">
        <f>FALSE</f>
        <v>0</v>
      </c>
      <c r="AE111" s="20" t="b">
        <f t="shared" si="34"/>
        <v>0</v>
      </c>
      <c r="AF111" s="20" t="b">
        <f t="shared" si="35"/>
        <v>0</v>
      </c>
      <c r="AG111" s="6" t="str">
        <f t="shared" si="36"/>
        <v/>
      </c>
      <c r="AH111"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11" s="6" t="str">
        <f t="shared" si="37"/>
        <v/>
      </c>
      <c r="AJ111"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11" s="3" t="s">
        <v>27</v>
      </c>
    </row>
    <row r="112" spans="1:37" ht="39.950000000000003" customHeight="1">
      <c r="A112"/>
      <c r="B112" s="44">
        <v>86</v>
      </c>
      <c r="C112" s="11"/>
      <c r="D112" s="146" t="str">
        <f t="shared" si="41"/>
        <v/>
      </c>
      <c r="E112" s="141" t="str">
        <f t="shared" si="42"/>
        <v/>
      </c>
      <c r="F112" s="142" t="str">
        <f t="shared" si="43"/>
        <v/>
      </c>
      <c r="G112" s="143" t="str">
        <f t="shared" si="44"/>
        <v/>
      </c>
      <c r="H112" s="144">
        <f t="shared" si="47"/>
        <v>0</v>
      </c>
      <c r="I112" s="144">
        <f t="shared" si="47"/>
        <v>0</v>
      </c>
      <c r="J112" s="144">
        <f t="shared" si="47"/>
        <v>0</v>
      </c>
      <c r="K112" s="144">
        <f t="shared" si="47"/>
        <v>0</v>
      </c>
      <c r="L112" s="144">
        <f t="shared" si="47"/>
        <v>0</v>
      </c>
      <c r="M112" s="144">
        <f t="shared" si="47"/>
        <v>0</v>
      </c>
      <c r="N112" s="144">
        <f t="shared" si="47"/>
        <v>0</v>
      </c>
      <c r="O112" s="145">
        <f t="shared" si="47"/>
        <v>0</v>
      </c>
      <c r="P112" s="139" t="str">
        <f t="shared" si="45"/>
        <v/>
      </c>
      <c r="V112" s="11" t="s">
        <v>228</v>
      </c>
      <c r="W112" s="10" t="s">
        <v>41</v>
      </c>
      <c r="X112" s="7" t="s">
        <v>78</v>
      </c>
      <c r="Y112" s="7" t="s">
        <v>223</v>
      </c>
      <c r="Z112" s="7" t="s">
        <v>80</v>
      </c>
      <c r="AA112" s="158" t="s">
        <v>224</v>
      </c>
      <c r="AB112" s="1">
        <f t="shared" si="32"/>
        <v>6</v>
      </c>
      <c r="AC112" s="1">
        <f t="shared" si="33"/>
        <v>2</v>
      </c>
      <c r="AD112" s="21" t="b">
        <f>FALSE</f>
        <v>0</v>
      </c>
      <c r="AE112" s="21" t="b">
        <f t="shared" si="34"/>
        <v>0</v>
      </c>
      <c r="AF112" s="21" t="b">
        <f t="shared" si="35"/>
        <v>0</v>
      </c>
      <c r="AG112" s="6" t="str">
        <f t="shared" si="36"/>
        <v/>
      </c>
      <c r="AH112"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12" s="6" t="str">
        <f t="shared" si="37"/>
        <v/>
      </c>
      <c r="AJ112"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12" s="3" t="s">
        <v>27</v>
      </c>
    </row>
    <row r="113" spans="1:37" ht="39.950000000000003" customHeight="1">
      <c r="A113"/>
      <c r="B113" s="43">
        <v>87</v>
      </c>
      <c r="C113" s="11"/>
      <c r="D113" s="146" t="str">
        <f t="shared" si="41"/>
        <v/>
      </c>
      <c r="E113" s="141" t="str">
        <f t="shared" si="42"/>
        <v/>
      </c>
      <c r="F113" s="142" t="str">
        <f t="shared" si="43"/>
        <v/>
      </c>
      <c r="G113" s="143" t="str">
        <f t="shared" si="44"/>
        <v/>
      </c>
      <c r="H113" s="144">
        <f t="shared" si="47"/>
        <v>0</v>
      </c>
      <c r="I113" s="144">
        <f t="shared" si="47"/>
        <v>0</v>
      </c>
      <c r="J113" s="144">
        <f t="shared" si="47"/>
        <v>0</v>
      </c>
      <c r="K113" s="144">
        <f t="shared" si="47"/>
        <v>0</v>
      </c>
      <c r="L113" s="144">
        <f t="shared" si="47"/>
        <v>0</v>
      </c>
      <c r="M113" s="144">
        <f t="shared" si="47"/>
        <v>0</v>
      </c>
      <c r="N113" s="144">
        <f t="shared" si="47"/>
        <v>0</v>
      </c>
      <c r="O113" s="145">
        <f t="shared" si="47"/>
        <v>0</v>
      </c>
      <c r="P113" s="139" t="str">
        <f t="shared" si="45"/>
        <v/>
      </c>
      <c r="V113" s="11" t="s">
        <v>229</v>
      </c>
      <c r="W113" s="10" t="s">
        <v>41</v>
      </c>
      <c r="X113" s="5" t="s">
        <v>78</v>
      </c>
      <c r="Y113" s="5" t="s">
        <v>230</v>
      </c>
      <c r="Z113" s="5" t="s">
        <v>80</v>
      </c>
      <c r="AA113" s="158" t="s">
        <v>231</v>
      </c>
      <c r="AB113" s="2">
        <f t="shared" si="32"/>
        <v>5</v>
      </c>
      <c r="AC113" s="2">
        <f t="shared" si="33"/>
        <v>2</v>
      </c>
      <c r="AD113" s="20" t="b">
        <f>FALSE</f>
        <v>0</v>
      </c>
      <c r="AE113" s="20" t="b">
        <f t="shared" si="34"/>
        <v>0</v>
      </c>
      <c r="AF113" s="20" t="b">
        <f t="shared" si="35"/>
        <v>0</v>
      </c>
      <c r="AG113" s="6" t="str">
        <f t="shared" si="36"/>
        <v/>
      </c>
      <c r="AH113"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13" s="6" t="str">
        <f t="shared" si="37"/>
        <v/>
      </c>
      <c r="AJ113"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13" s="3" t="s">
        <v>27</v>
      </c>
    </row>
    <row r="114" spans="1:37" ht="39.950000000000003" customHeight="1">
      <c r="A114"/>
      <c r="B114" s="44">
        <v>88</v>
      </c>
      <c r="C114" s="11"/>
      <c r="D114" s="146" t="str">
        <f t="shared" si="41"/>
        <v/>
      </c>
      <c r="E114" s="141" t="str">
        <f t="shared" si="42"/>
        <v/>
      </c>
      <c r="F114" s="142" t="str">
        <f t="shared" si="43"/>
        <v/>
      </c>
      <c r="G114" s="143" t="str">
        <f t="shared" si="44"/>
        <v/>
      </c>
      <c r="H114" s="144">
        <f t="shared" si="47"/>
        <v>0</v>
      </c>
      <c r="I114" s="144">
        <f t="shared" si="47"/>
        <v>0</v>
      </c>
      <c r="J114" s="144">
        <f t="shared" si="47"/>
        <v>0</v>
      </c>
      <c r="K114" s="144">
        <f t="shared" si="47"/>
        <v>0</v>
      </c>
      <c r="L114" s="144">
        <f t="shared" si="47"/>
        <v>0</v>
      </c>
      <c r="M114" s="144">
        <f t="shared" si="47"/>
        <v>0</v>
      </c>
      <c r="N114" s="144">
        <f t="shared" si="47"/>
        <v>0</v>
      </c>
      <c r="O114" s="145">
        <f t="shared" si="47"/>
        <v>0</v>
      </c>
      <c r="P114" s="139" t="str">
        <f t="shared" si="45"/>
        <v/>
      </c>
      <c r="V114" s="11" t="s">
        <v>232</v>
      </c>
      <c r="W114" s="10" t="s">
        <v>41</v>
      </c>
      <c r="X114" s="7" t="s">
        <v>78</v>
      </c>
      <c r="Y114" s="7" t="s">
        <v>230</v>
      </c>
      <c r="Z114" s="7" t="s">
        <v>163</v>
      </c>
      <c r="AA114" s="158" t="s">
        <v>231</v>
      </c>
      <c r="AB114" s="1">
        <f t="shared" si="32"/>
        <v>15</v>
      </c>
      <c r="AC114" s="1">
        <f t="shared" si="33"/>
        <v>2</v>
      </c>
      <c r="AD114" s="21" t="b">
        <f>FALSE</f>
        <v>0</v>
      </c>
      <c r="AE114" s="21" t="b">
        <f t="shared" si="34"/>
        <v>0</v>
      </c>
      <c r="AF114" s="21" t="b">
        <f t="shared" si="35"/>
        <v>0</v>
      </c>
      <c r="AG114" s="6" t="str">
        <f t="shared" si="36"/>
        <v/>
      </c>
      <c r="AH114"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14" s="6" t="str">
        <f t="shared" si="37"/>
        <v/>
      </c>
      <c r="AJ114"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14" s="3" t="s">
        <v>27</v>
      </c>
    </row>
    <row r="115" spans="1:37" ht="39.950000000000003" customHeight="1">
      <c r="A115"/>
      <c r="B115" s="43">
        <v>89</v>
      </c>
      <c r="C115" s="11"/>
      <c r="D115" s="146" t="str">
        <f t="shared" si="41"/>
        <v/>
      </c>
      <c r="E115" s="141" t="str">
        <f t="shared" si="42"/>
        <v/>
      </c>
      <c r="F115" s="142" t="str">
        <f t="shared" si="43"/>
        <v/>
      </c>
      <c r="G115" s="143" t="str">
        <f t="shared" si="44"/>
        <v/>
      </c>
      <c r="H115" s="144">
        <f t="shared" si="47"/>
        <v>0</v>
      </c>
      <c r="I115" s="144">
        <f t="shared" si="47"/>
        <v>0</v>
      </c>
      <c r="J115" s="144">
        <f t="shared" si="47"/>
        <v>0</v>
      </c>
      <c r="K115" s="144">
        <f t="shared" si="47"/>
        <v>0</v>
      </c>
      <c r="L115" s="144">
        <f t="shared" si="47"/>
        <v>0</v>
      </c>
      <c r="M115" s="144">
        <f t="shared" si="47"/>
        <v>0</v>
      </c>
      <c r="N115" s="144">
        <f t="shared" si="47"/>
        <v>0</v>
      </c>
      <c r="O115" s="145">
        <f t="shared" si="47"/>
        <v>0</v>
      </c>
      <c r="P115" s="139" t="str">
        <f t="shared" si="45"/>
        <v/>
      </c>
      <c r="V115" s="11" t="s">
        <v>233</v>
      </c>
      <c r="W115" s="10" t="s">
        <v>41</v>
      </c>
      <c r="X115" s="5" t="s">
        <v>78</v>
      </c>
      <c r="Y115" s="5" t="s">
        <v>234</v>
      </c>
      <c r="Z115" s="5" t="s">
        <v>80</v>
      </c>
      <c r="AA115" s="158" t="s">
        <v>235</v>
      </c>
      <c r="AB115" s="2">
        <f t="shared" si="32"/>
        <v>7</v>
      </c>
      <c r="AC115" s="2">
        <f t="shared" si="33"/>
        <v>2</v>
      </c>
      <c r="AD115" s="20" t="b">
        <f>FALSE</f>
        <v>0</v>
      </c>
      <c r="AE115" s="20" t="b">
        <f t="shared" si="34"/>
        <v>0</v>
      </c>
      <c r="AF115" s="20" t="b">
        <f t="shared" si="35"/>
        <v>0</v>
      </c>
      <c r="AG115" s="6" t="str">
        <f t="shared" si="36"/>
        <v/>
      </c>
      <c r="AH115"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15" s="6" t="str">
        <f t="shared" si="37"/>
        <v/>
      </c>
      <c r="AJ115"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15" s="3" t="s">
        <v>27</v>
      </c>
    </row>
    <row r="116" spans="1:37" ht="39.950000000000003" customHeight="1">
      <c r="A116"/>
      <c r="B116" s="44">
        <v>90</v>
      </c>
      <c r="C116" s="11"/>
      <c r="D116" s="146" t="str">
        <f t="shared" si="41"/>
        <v/>
      </c>
      <c r="E116" s="141" t="str">
        <f t="shared" si="42"/>
        <v/>
      </c>
      <c r="F116" s="142" t="str">
        <f t="shared" si="43"/>
        <v/>
      </c>
      <c r="G116" s="143" t="str">
        <f t="shared" si="44"/>
        <v/>
      </c>
      <c r="H116" s="144">
        <f t="shared" si="47"/>
        <v>0</v>
      </c>
      <c r="I116" s="144">
        <f t="shared" si="47"/>
        <v>0</v>
      </c>
      <c r="J116" s="144">
        <f t="shared" si="47"/>
        <v>0</v>
      </c>
      <c r="K116" s="144">
        <f t="shared" si="47"/>
        <v>0</v>
      </c>
      <c r="L116" s="144">
        <f t="shared" si="47"/>
        <v>0</v>
      </c>
      <c r="M116" s="144">
        <f t="shared" si="47"/>
        <v>0</v>
      </c>
      <c r="N116" s="144">
        <f t="shared" si="47"/>
        <v>0</v>
      </c>
      <c r="O116" s="145">
        <f t="shared" si="47"/>
        <v>0</v>
      </c>
      <c r="P116" s="139" t="str">
        <f t="shared" si="45"/>
        <v/>
      </c>
      <c r="V116" s="11" t="s">
        <v>236</v>
      </c>
      <c r="W116" s="10" t="s">
        <v>41</v>
      </c>
      <c r="X116" s="7" t="s">
        <v>78</v>
      </c>
      <c r="Y116" s="7" t="s">
        <v>234</v>
      </c>
      <c r="Z116" s="7" t="s">
        <v>80</v>
      </c>
      <c r="AA116" s="158" t="s">
        <v>235</v>
      </c>
      <c r="AB116" s="1">
        <f t="shared" si="32"/>
        <v>8</v>
      </c>
      <c r="AC116" s="1">
        <f t="shared" si="33"/>
        <v>2</v>
      </c>
      <c r="AD116" s="21" t="b">
        <f>FALSE</f>
        <v>0</v>
      </c>
      <c r="AE116" s="21" t="b">
        <f t="shared" si="34"/>
        <v>0</v>
      </c>
      <c r="AF116" s="21" t="b">
        <f t="shared" si="35"/>
        <v>0</v>
      </c>
      <c r="AG116" s="6" t="str">
        <f t="shared" si="36"/>
        <v/>
      </c>
      <c r="AH116"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16" s="6" t="str">
        <f t="shared" si="37"/>
        <v/>
      </c>
      <c r="AJ116"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16" s="3" t="s">
        <v>27</v>
      </c>
    </row>
    <row r="117" spans="1:37" ht="39.950000000000003" customHeight="1">
      <c r="A117"/>
      <c r="B117" s="43">
        <v>91</v>
      </c>
      <c r="C117" s="11"/>
      <c r="D117" s="146" t="str">
        <f t="shared" si="41"/>
        <v/>
      </c>
      <c r="E117" s="141" t="str">
        <f t="shared" si="42"/>
        <v/>
      </c>
      <c r="F117" s="142" t="str">
        <f t="shared" si="43"/>
        <v/>
      </c>
      <c r="G117" s="143" t="str">
        <f t="shared" si="44"/>
        <v/>
      </c>
      <c r="H117" s="144">
        <f t="shared" ref="H117:O126" si="48">IF($G117="",0,--((SUMPRODUCT(--($V$15:$V$314&lt;&gt;""),--($W$15:$W$314=H$26),--($Z$15:$Z$314="contient"),--ISNUMBER(SEARCH(LOWER(TRIM($V$15:$V$314)),$G117)))+SUMPRODUCT(--($V$15:$V$314&lt;&gt;""),--($W$15:$W$314=H$26),--($Z$15:$Z$314="mot"),--ISNUMBER(SEARCH(" "&amp;LOWER(TRIM($V$15:$V$314))&amp;" ",$G117))))&gt;0))</f>
        <v>0</v>
      </c>
      <c r="I117" s="144">
        <f t="shared" si="48"/>
        <v>0</v>
      </c>
      <c r="J117" s="144">
        <f t="shared" si="48"/>
        <v>0</v>
      </c>
      <c r="K117" s="144">
        <f t="shared" si="48"/>
        <v>0</v>
      </c>
      <c r="L117" s="144">
        <f t="shared" si="48"/>
        <v>0</v>
      </c>
      <c r="M117" s="144">
        <f t="shared" si="48"/>
        <v>0</v>
      </c>
      <c r="N117" s="144">
        <f t="shared" si="48"/>
        <v>0</v>
      </c>
      <c r="O117" s="145">
        <f t="shared" si="48"/>
        <v>0</v>
      </c>
      <c r="P117" s="139" t="str">
        <f t="shared" si="45"/>
        <v/>
      </c>
      <c r="V117" s="11" t="s">
        <v>237</v>
      </c>
      <c r="W117" s="10" t="s">
        <v>41</v>
      </c>
      <c r="X117" s="5" t="s">
        <v>78</v>
      </c>
      <c r="Y117" s="5" t="s">
        <v>234</v>
      </c>
      <c r="Z117" s="5" t="s">
        <v>80</v>
      </c>
      <c r="AA117" s="158" t="s">
        <v>235</v>
      </c>
      <c r="AB117" s="2">
        <f t="shared" si="32"/>
        <v>3</v>
      </c>
      <c r="AC117" s="2">
        <f t="shared" si="33"/>
        <v>2</v>
      </c>
      <c r="AD117" s="20" t="b">
        <f>FALSE</f>
        <v>0</v>
      </c>
      <c r="AE117" s="20" t="b">
        <f t="shared" si="34"/>
        <v>0</v>
      </c>
      <c r="AF117" s="20" t="b">
        <f t="shared" si="35"/>
        <v>0</v>
      </c>
      <c r="AG117" s="6" t="str">
        <f t="shared" si="36"/>
        <v/>
      </c>
      <c r="AH117"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17" s="6" t="str">
        <f t="shared" si="37"/>
        <v/>
      </c>
      <c r="AJ117"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17" s="3" t="s">
        <v>27</v>
      </c>
    </row>
    <row r="118" spans="1:37" ht="39.950000000000003" customHeight="1">
      <c r="A118"/>
      <c r="B118" s="44">
        <v>92</v>
      </c>
      <c r="C118" s="11"/>
      <c r="D118" s="146" t="str">
        <f t="shared" si="41"/>
        <v/>
      </c>
      <c r="E118" s="141" t="str">
        <f t="shared" si="42"/>
        <v/>
      </c>
      <c r="F118" s="142" t="str">
        <f t="shared" si="43"/>
        <v/>
      </c>
      <c r="G118" s="143" t="str">
        <f t="shared" si="44"/>
        <v/>
      </c>
      <c r="H118" s="144">
        <f t="shared" si="48"/>
        <v>0</v>
      </c>
      <c r="I118" s="144">
        <f t="shared" si="48"/>
        <v>0</v>
      </c>
      <c r="J118" s="144">
        <f t="shared" si="48"/>
        <v>0</v>
      </c>
      <c r="K118" s="144">
        <f t="shared" si="48"/>
        <v>0</v>
      </c>
      <c r="L118" s="144">
        <f t="shared" si="48"/>
        <v>0</v>
      </c>
      <c r="M118" s="144">
        <f t="shared" si="48"/>
        <v>0</v>
      </c>
      <c r="N118" s="144">
        <f t="shared" si="48"/>
        <v>0</v>
      </c>
      <c r="O118" s="145">
        <f t="shared" si="48"/>
        <v>0</v>
      </c>
      <c r="P118" s="139" t="str">
        <f t="shared" si="45"/>
        <v/>
      </c>
      <c r="V118" s="11" t="s">
        <v>238</v>
      </c>
      <c r="W118" s="10" t="s">
        <v>41</v>
      </c>
      <c r="X118" s="7" t="s">
        <v>78</v>
      </c>
      <c r="Y118" s="7" t="s">
        <v>234</v>
      </c>
      <c r="Z118" s="7" t="s">
        <v>80</v>
      </c>
      <c r="AA118" s="158" t="s">
        <v>235</v>
      </c>
      <c r="AB118" s="1">
        <f t="shared" si="32"/>
        <v>8</v>
      </c>
      <c r="AC118" s="1">
        <f t="shared" si="33"/>
        <v>2</v>
      </c>
      <c r="AD118" s="21" t="b">
        <f>FALSE</f>
        <v>0</v>
      </c>
      <c r="AE118" s="21" t="b">
        <f t="shared" si="34"/>
        <v>0</v>
      </c>
      <c r="AF118" s="21" t="b">
        <f t="shared" si="35"/>
        <v>0</v>
      </c>
      <c r="AG118" s="6" t="str">
        <f t="shared" si="36"/>
        <v/>
      </c>
      <c r="AH118"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18" s="6" t="str">
        <f t="shared" si="37"/>
        <v/>
      </c>
      <c r="AJ118"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18" s="3" t="s">
        <v>27</v>
      </c>
    </row>
    <row r="119" spans="1:37" ht="39.950000000000003" customHeight="1">
      <c r="A119"/>
      <c r="B119" s="43">
        <v>93</v>
      </c>
      <c r="C119" s="11"/>
      <c r="D119" s="146" t="str">
        <f t="shared" si="41"/>
        <v/>
      </c>
      <c r="E119" s="141" t="str">
        <f t="shared" si="42"/>
        <v/>
      </c>
      <c r="F119" s="142" t="str">
        <f t="shared" si="43"/>
        <v/>
      </c>
      <c r="G119" s="143" t="str">
        <f t="shared" si="44"/>
        <v/>
      </c>
      <c r="H119" s="144">
        <f t="shared" si="48"/>
        <v>0</v>
      </c>
      <c r="I119" s="144">
        <f t="shared" si="48"/>
        <v>0</v>
      </c>
      <c r="J119" s="144">
        <f t="shared" si="48"/>
        <v>0</v>
      </c>
      <c r="K119" s="144">
        <f t="shared" si="48"/>
        <v>0</v>
      </c>
      <c r="L119" s="144">
        <f t="shared" si="48"/>
        <v>0</v>
      </c>
      <c r="M119" s="144">
        <f t="shared" si="48"/>
        <v>0</v>
      </c>
      <c r="N119" s="144">
        <f t="shared" si="48"/>
        <v>0</v>
      </c>
      <c r="O119" s="145">
        <f t="shared" si="48"/>
        <v>0</v>
      </c>
      <c r="P119" s="139" t="str">
        <f t="shared" si="45"/>
        <v/>
      </c>
      <c r="V119" s="11" t="s">
        <v>239</v>
      </c>
      <c r="W119" s="10" t="s">
        <v>41</v>
      </c>
      <c r="X119" s="5" t="s">
        <v>78</v>
      </c>
      <c r="Y119" s="5" t="s">
        <v>234</v>
      </c>
      <c r="Z119" s="5" t="s">
        <v>80</v>
      </c>
      <c r="AA119" s="158" t="s">
        <v>235</v>
      </c>
      <c r="AB119" s="2">
        <f t="shared" si="32"/>
        <v>5</v>
      </c>
      <c r="AC119" s="2">
        <f t="shared" si="33"/>
        <v>2</v>
      </c>
      <c r="AD119" s="20" t="b">
        <f>FALSE</f>
        <v>0</v>
      </c>
      <c r="AE119" s="20" t="b">
        <f t="shared" si="34"/>
        <v>0</v>
      </c>
      <c r="AF119" s="20" t="b">
        <f t="shared" si="35"/>
        <v>0</v>
      </c>
      <c r="AG119" s="6" t="str">
        <f t="shared" si="36"/>
        <v/>
      </c>
      <c r="AH119"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19" s="6" t="str">
        <f t="shared" si="37"/>
        <v/>
      </c>
      <c r="AJ119"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19" s="3" t="s">
        <v>27</v>
      </c>
    </row>
    <row r="120" spans="1:37" ht="39.950000000000003" customHeight="1">
      <c r="A120"/>
      <c r="B120" s="44">
        <v>94</v>
      </c>
      <c r="C120" s="11"/>
      <c r="D120" s="146" t="str">
        <f t="shared" si="41"/>
        <v/>
      </c>
      <c r="E120" s="141" t="str">
        <f t="shared" si="42"/>
        <v/>
      </c>
      <c r="F120" s="142" t="str">
        <f t="shared" si="43"/>
        <v/>
      </c>
      <c r="G120" s="143" t="str">
        <f t="shared" si="44"/>
        <v/>
      </c>
      <c r="H120" s="144">
        <f t="shared" si="48"/>
        <v>0</v>
      </c>
      <c r="I120" s="144">
        <f t="shared" si="48"/>
        <v>0</v>
      </c>
      <c r="J120" s="144">
        <f t="shared" si="48"/>
        <v>0</v>
      </c>
      <c r="K120" s="144">
        <f t="shared" si="48"/>
        <v>0</v>
      </c>
      <c r="L120" s="144">
        <f t="shared" si="48"/>
        <v>0</v>
      </c>
      <c r="M120" s="144">
        <f t="shared" si="48"/>
        <v>0</v>
      </c>
      <c r="N120" s="144">
        <f t="shared" si="48"/>
        <v>0</v>
      </c>
      <c r="O120" s="145">
        <f t="shared" si="48"/>
        <v>0</v>
      </c>
      <c r="P120" s="139" t="str">
        <f t="shared" si="45"/>
        <v/>
      </c>
      <c r="V120" s="11" t="s">
        <v>240</v>
      </c>
      <c r="W120" s="10" t="s">
        <v>46</v>
      </c>
      <c r="X120" s="7" t="s">
        <v>241</v>
      </c>
      <c r="Y120" s="7" t="s">
        <v>242</v>
      </c>
      <c r="Z120" s="7" t="s">
        <v>80</v>
      </c>
      <c r="AA120" s="158" t="s">
        <v>243</v>
      </c>
      <c r="AB120" s="1">
        <f t="shared" si="32"/>
        <v>4</v>
      </c>
      <c r="AC120" s="1">
        <f t="shared" si="33"/>
        <v>1</v>
      </c>
      <c r="AD120" s="21" t="b">
        <f>FALSE</f>
        <v>0</v>
      </c>
      <c r="AE120" s="21" t="b">
        <f t="shared" si="34"/>
        <v>0</v>
      </c>
      <c r="AF120" s="21" t="b">
        <f t="shared" si="35"/>
        <v>0</v>
      </c>
      <c r="AG120" s="6" t="str">
        <f t="shared" si="36"/>
        <v/>
      </c>
      <c r="AH120"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20" s="6" t="str">
        <f t="shared" si="37"/>
        <v/>
      </c>
      <c r="AJ120"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20" s="3" t="s">
        <v>27</v>
      </c>
    </row>
    <row r="121" spans="1:37" ht="39.950000000000003" customHeight="1">
      <c r="A121"/>
      <c r="B121" s="43">
        <v>95</v>
      </c>
      <c r="C121" s="11"/>
      <c r="D121" s="146" t="str">
        <f t="shared" si="41"/>
        <v/>
      </c>
      <c r="E121" s="141" t="str">
        <f t="shared" si="42"/>
        <v/>
      </c>
      <c r="F121" s="142" t="str">
        <f t="shared" si="43"/>
        <v/>
      </c>
      <c r="G121" s="143" t="str">
        <f t="shared" si="44"/>
        <v/>
      </c>
      <c r="H121" s="144">
        <f t="shared" si="48"/>
        <v>0</v>
      </c>
      <c r="I121" s="144">
        <f t="shared" si="48"/>
        <v>0</v>
      </c>
      <c r="J121" s="144">
        <f t="shared" si="48"/>
        <v>0</v>
      </c>
      <c r="K121" s="144">
        <f t="shared" si="48"/>
        <v>0</v>
      </c>
      <c r="L121" s="144">
        <f t="shared" si="48"/>
        <v>0</v>
      </c>
      <c r="M121" s="144">
        <f t="shared" si="48"/>
        <v>0</v>
      </c>
      <c r="N121" s="144">
        <f t="shared" si="48"/>
        <v>0</v>
      </c>
      <c r="O121" s="145">
        <f t="shared" si="48"/>
        <v>0</v>
      </c>
      <c r="P121" s="139" t="str">
        <f t="shared" si="45"/>
        <v/>
      </c>
      <c r="V121" s="11" t="s">
        <v>244</v>
      </c>
      <c r="W121" s="10" t="s">
        <v>46</v>
      </c>
      <c r="X121" s="5" t="s">
        <v>241</v>
      </c>
      <c r="Y121" s="5" t="s">
        <v>242</v>
      </c>
      <c r="Z121" s="5" t="s">
        <v>80</v>
      </c>
      <c r="AA121" s="158" t="s">
        <v>243</v>
      </c>
      <c r="AB121" s="2">
        <f t="shared" si="32"/>
        <v>5</v>
      </c>
      <c r="AC121" s="2">
        <f t="shared" si="33"/>
        <v>1</v>
      </c>
      <c r="AD121" s="20" t="b">
        <f>FALSE</f>
        <v>0</v>
      </c>
      <c r="AE121" s="20" t="b">
        <f t="shared" si="34"/>
        <v>0</v>
      </c>
      <c r="AF121" s="20" t="b">
        <f t="shared" si="35"/>
        <v>0</v>
      </c>
      <c r="AG121" s="6" t="str">
        <f t="shared" si="36"/>
        <v/>
      </c>
      <c r="AH121"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21" s="6" t="str">
        <f t="shared" si="37"/>
        <v/>
      </c>
      <c r="AJ121"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21" s="3" t="s">
        <v>27</v>
      </c>
    </row>
    <row r="122" spans="1:37" ht="39.950000000000003" customHeight="1">
      <c r="A122"/>
      <c r="B122" s="44">
        <v>96</v>
      </c>
      <c r="C122" s="11"/>
      <c r="D122" s="146" t="str">
        <f t="shared" si="41"/>
        <v/>
      </c>
      <c r="E122" s="141" t="str">
        <f t="shared" si="42"/>
        <v/>
      </c>
      <c r="F122" s="142" t="str">
        <f t="shared" si="43"/>
        <v/>
      </c>
      <c r="G122" s="143" t="str">
        <f t="shared" si="44"/>
        <v/>
      </c>
      <c r="H122" s="144">
        <f t="shared" si="48"/>
        <v>0</v>
      </c>
      <c r="I122" s="144">
        <f t="shared" si="48"/>
        <v>0</v>
      </c>
      <c r="J122" s="144">
        <f t="shared" si="48"/>
        <v>0</v>
      </c>
      <c r="K122" s="144">
        <f t="shared" si="48"/>
        <v>0</v>
      </c>
      <c r="L122" s="144">
        <f t="shared" si="48"/>
        <v>0</v>
      </c>
      <c r="M122" s="144">
        <f t="shared" si="48"/>
        <v>0</v>
      </c>
      <c r="N122" s="144">
        <f t="shared" si="48"/>
        <v>0</v>
      </c>
      <c r="O122" s="145">
        <f t="shared" si="48"/>
        <v>0</v>
      </c>
      <c r="P122" s="139" t="str">
        <f t="shared" si="45"/>
        <v/>
      </c>
      <c r="V122" s="11" t="s">
        <v>245</v>
      </c>
      <c r="W122" s="10" t="s">
        <v>46</v>
      </c>
      <c r="X122" s="7" t="s">
        <v>241</v>
      </c>
      <c r="Y122" s="7" t="s">
        <v>242</v>
      </c>
      <c r="Z122" s="7" t="s">
        <v>80</v>
      </c>
      <c r="AA122" s="158" t="s">
        <v>243</v>
      </c>
      <c r="AB122" s="1">
        <f t="shared" si="32"/>
        <v>4</v>
      </c>
      <c r="AC122" s="1">
        <f t="shared" si="33"/>
        <v>1</v>
      </c>
      <c r="AD122" s="21" t="b">
        <f>FALSE</f>
        <v>0</v>
      </c>
      <c r="AE122" s="21" t="b">
        <f t="shared" si="34"/>
        <v>0</v>
      </c>
      <c r="AF122" s="21" t="b">
        <f t="shared" si="35"/>
        <v>0</v>
      </c>
      <c r="AG122" s="6" t="str">
        <f t="shared" si="36"/>
        <v/>
      </c>
      <c r="AH122"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22" s="6" t="str">
        <f t="shared" si="37"/>
        <v/>
      </c>
      <c r="AJ122"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22" s="3" t="s">
        <v>27</v>
      </c>
    </row>
    <row r="123" spans="1:37" ht="39.950000000000003" customHeight="1">
      <c r="A123"/>
      <c r="B123" s="43">
        <v>97</v>
      </c>
      <c r="C123" s="11"/>
      <c r="D123" s="146" t="str">
        <f t="shared" si="41"/>
        <v/>
      </c>
      <c r="E123" s="141" t="str">
        <f t="shared" si="42"/>
        <v/>
      </c>
      <c r="F123" s="142" t="str">
        <f t="shared" si="43"/>
        <v/>
      </c>
      <c r="G123" s="143" t="str">
        <f t="shared" si="44"/>
        <v/>
      </c>
      <c r="H123" s="144">
        <f t="shared" si="48"/>
        <v>0</v>
      </c>
      <c r="I123" s="144">
        <f t="shared" si="48"/>
        <v>0</v>
      </c>
      <c r="J123" s="144">
        <f t="shared" si="48"/>
        <v>0</v>
      </c>
      <c r="K123" s="144">
        <f t="shared" si="48"/>
        <v>0</v>
      </c>
      <c r="L123" s="144">
        <f t="shared" si="48"/>
        <v>0</v>
      </c>
      <c r="M123" s="144">
        <f t="shared" si="48"/>
        <v>0</v>
      </c>
      <c r="N123" s="144">
        <f t="shared" si="48"/>
        <v>0</v>
      </c>
      <c r="O123" s="145">
        <f t="shared" si="48"/>
        <v>0</v>
      </c>
      <c r="P123" s="139" t="str">
        <f t="shared" si="45"/>
        <v/>
      </c>
      <c r="V123" s="11" t="s">
        <v>246</v>
      </c>
      <c r="W123" s="10" t="s">
        <v>46</v>
      </c>
      <c r="X123" s="5" t="s">
        <v>241</v>
      </c>
      <c r="Y123" s="5" t="s">
        <v>242</v>
      </c>
      <c r="Z123" s="5" t="s">
        <v>80</v>
      </c>
      <c r="AA123" s="158" t="s">
        <v>243</v>
      </c>
      <c r="AB123" s="2">
        <f t="shared" si="32"/>
        <v>6</v>
      </c>
      <c r="AC123" s="2">
        <f t="shared" si="33"/>
        <v>1</v>
      </c>
      <c r="AD123" s="20" t="b">
        <f>FALSE</f>
        <v>0</v>
      </c>
      <c r="AE123" s="20" t="b">
        <f t="shared" si="34"/>
        <v>0</v>
      </c>
      <c r="AF123" s="20" t="b">
        <f t="shared" si="35"/>
        <v>0</v>
      </c>
      <c r="AG123" s="6" t="str">
        <f t="shared" si="36"/>
        <v/>
      </c>
      <c r="AH123"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23" s="6" t="str">
        <f t="shared" si="37"/>
        <v/>
      </c>
      <c r="AJ123"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23" s="3" t="s">
        <v>27</v>
      </c>
    </row>
    <row r="124" spans="1:37" ht="39.950000000000003" customHeight="1">
      <c r="A124"/>
      <c r="B124" s="44">
        <v>98</v>
      </c>
      <c r="C124" s="11"/>
      <c r="D124" s="146" t="str">
        <f t="shared" si="41"/>
        <v/>
      </c>
      <c r="E124" s="141" t="str">
        <f t="shared" si="42"/>
        <v/>
      </c>
      <c r="F124" s="142" t="str">
        <f t="shared" si="43"/>
        <v/>
      </c>
      <c r="G124" s="143" t="str">
        <f t="shared" si="44"/>
        <v/>
      </c>
      <c r="H124" s="144">
        <f t="shared" si="48"/>
        <v>0</v>
      </c>
      <c r="I124" s="144">
        <f t="shared" si="48"/>
        <v>0</v>
      </c>
      <c r="J124" s="144">
        <f t="shared" si="48"/>
        <v>0</v>
      </c>
      <c r="K124" s="144">
        <f t="shared" si="48"/>
        <v>0</v>
      </c>
      <c r="L124" s="144">
        <f t="shared" si="48"/>
        <v>0</v>
      </c>
      <c r="M124" s="144">
        <f t="shared" si="48"/>
        <v>0</v>
      </c>
      <c r="N124" s="144">
        <f t="shared" si="48"/>
        <v>0</v>
      </c>
      <c r="O124" s="145">
        <f t="shared" si="48"/>
        <v>0</v>
      </c>
      <c r="P124" s="139" t="str">
        <f t="shared" si="45"/>
        <v/>
      </c>
      <c r="V124" s="11" t="s">
        <v>247</v>
      </c>
      <c r="W124" s="10" t="s">
        <v>46</v>
      </c>
      <c r="X124" s="7" t="s">
        <v>241</v>
      </c>
      <c r="Y124" s="7" t="s">
        <v>242</v>
      </c>
      <c r="Z124" s="7" t="s">
        <v>80</v>
      </c>
      <c r="AA124" s="158" t="s">
        <v>243</v>
      </c>
      <c r="AB124" s="1">
        <f t="shared" si="32"/>
        <v>6</v>
      </c>
      <c r="AC124" s="1">
        <f t="shared" si="33"/>
        <v>1</v>
      </c>
      <c r="AD124" s="21" t="b">
        <f>FALSE</f>
        <v>0</v>
      </c>
      <c r="AE124" s="21" t="b">
        <f t="shared" si="34"/>
        <v>0</v>
      </c>
      <c r="AF124" s="21" t="b">
        <f t="shared" si="35"/>
        <v>0</v>
      </c>
      <c r="AG124" s="6" t="str">
        <f t="shared" si="36"/>
        <v/>
      </c>
      <c r="AH124" s="19" t="str">
        <f t="shared" si="38"/>
        <v>🌾 Allergènes &amp; intolérances : farine
🌾 Allergènes &amp; intolérances : pâte
🌾 Allergènes &amp; intolérances : croûte
🌰 Allergènes &amp; intolérances : fruits à coque
🟡 Allergènes &amp; intolérances : moutarde
🥬 Allergènes &amp; intolérances : céleri</v>
      </c>
      <c r="AI124" s="6" t="str">
        <f t="shared" si="37"/>
        <v/>
      </c>
      <c r="AJ124"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v>
      </c>
      <c r="AK124" s="3" t="s">
        <v>27</v>
      </c>
    </row>
    <row r="125" spans="1:37" ht="39.950000000000003" customHeight="1">
      <c r="A125"/>
      <c r="B125" s="43">
        <v>99</v>
      </c>
      <c r="C125" s="11"/>
      <c r="D125" s="146" t="str">
        <f t="shared" si="41"/>
        <v/>
      </c>
      <c r="E125" s="141" t="str">
        <f t="shared" si="42"/>
        <v/>
      </c>
      <c r="F125" s="142" t="str">
        <f t="shared" si="43"/>
        <v/>
      </c>
      <c r="G125" s="143" t="str">
        <f t="shared" si="44"/>
        <v/>
      </c>
      <c r="H125" s="144">
        <f t="shared" si="48"/>
        <v>0</v>
      </c>
      <c r="I125" s="144">
        <f t="shared" si="48"/>
        <v>0</v>
      </c>
      <c r="J125" s="144">
        <f t="shared" si="48"/>
        <v>0</v>
      </c>
      <c r="K125" s="144">
        <f t="shared" si="48"/>
        <v>0</v>
      </c>
      <c r="L125" s="144">
        <f t="shared" si="48"/>
        <v>0</v>
      </c>
      <c r="M125" s="144">
        <f t="shared" si="48"/>
        <v>0</v>
      </c>
      <c r="N125" s="144">
        <f t="shared" si="48"/>
        <v>0</v>
      </c>
      <c r="O125" s="145">
        <f t="shared" si="48"/>
        <v>0</v>
      </c>
      <c r="P125" s="139" t="str">
        <f t="shared" si="45"/>
        <v/>
      </c>
      <c r="V125" s="11" t="s">
        <v>248</v>
      </c>
      <c r="W125" s="10" t="s">
        <v>46</v>
      </c>
      <c r="X125" s="5" t="s">
        <v>241</v>
      </c>
      <c r="Y125" s="5" t="s">
        <v>242</v>
      </c>
      <c r="Z125" s="5" t="s">
        <v>80</v>
      </c>
      <c r="AA125" s="158" t="s">
        <v>243</v>
      </c>
      <c r="AB125" s="2">
        <f t="shared" si="32"/>
        <v>4</v>
      </c>
      <c r="AC125" s="2">
        <f t="shared" si="33"/>
        <v>1</v>
      </c>
      <c r="AD125" s="20" t="b">
        <f>FALSE</f>
        <v>0</v>
      </c>
      <c r="AE125" s="20" t="b">
        <f t="shared" si="34"/>
        <v>1</v>
      </c>
      <c r="AF125" s="20" t="b">
        <f t="shared" si="35"/>
        <v>1</v>
      </c>
      <c r="AG125" s="6" t="str">
        <f t="shared" si="36"/>
        <v>🥩 Matières premières &amp; origine : porc</v>
      </c>
      <c r="AH125" s="19" t="str">
        <f t="shared" si="38"/>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v>
      </c>
      <c r="AI125" s="6" t="str">
        <f t="shared" si="37"/>
        <v>🥩 Identifier l’espèce et adapter découpe/traitement; vérifier origine/qualité.</v>
      </c>
      <c r="AJ125"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v>
      </c>
      <c r="AK125" s="3" t="s">
        <v>27</v>
      </c>
    </row>
    <row r="126" spans="1:37" ht="39.950000000000003" customHeight="1">
      <c r="A126"/>
      <c r="B126" s="44">
        <v>100</v>
      </c>
      <c r="C126" s="11"/>
      <c r="D126" s="146" t="str">
        <f t="shared" si="41"/>
        <v/>
      </c>
      <c r="E126" s="141" t="str">
        <f t="shared" si="42"/>
        <v/>
      </c>
      <c r="F126" s="142" t="str">
        <f t="shared" si="43"/>
        <v/>
      </c>
      <c r="G126" s="143" t="str">
        <f t="shared" si="44"/>
        <v/>
      </c>
      <c r="H126" s="144">
        <f t="shared" si="48"/>
        <v>0</v>
      </c>
      <c r="I126" s="144">
        <f t="shared" si="48"/>
        <v>0</v>
      </c>
      <c r="J126" s="144">
        <f t="shared" si="48"/>
        <v>0</v>
      </c>
      <c r="K126" s="144">
        <f t="shared" si="48"/>
        <v>0</v>
      </c>
      <c r="L126" s="144">
        <f t="shared" si="48"/>
        <v>0</v>
      </c>
      <c r="M126" s="144">
        <f t="shared" si="48"/>
        <v>0</v>
      </c>
      <c r="N126" s="144">
        <f t="shared" si="48"/>
        <v>0</v>
      </c>
      <c r="O126" s="145">
        <f t="shared" si="48"/>
        <v>0</v>
      </c>
      <c r="P126" s="139" t="str">
        <f t="shared" si="45"/>
        <v/>
      </c>
      <c r="V126" s="11" t="s">
        <v>249</v>
      </c>
      <c r="W126" s="10" t="s">
        <v>46</v>
      </c>
      <c r="X126" s="7" t="s">
        <v>241</v>
      </c>
      <c r="Y126" s="7" t="s">
        <v>242</v>
      </c>
      <c r="Z126" s="7" t="s">
        <v>80</v>
      </c>
      <c r="AA126" s="158" t="s">
        <v>243</v>
      </c>
      <c r="AB126" s="1">
        <f t="shared" si="32"/>
        <v>8</v>
      </c>
      <c r="AC126" s="1">
        <f t="shared" si="33"/>
        <v>1</v>
      </c>
      <c r="AD126" s="21" t="b">
        <f>FALSE</f>
        <v>0</v>
      </c>
      <c r="AE126" s="21" t="b">
        <f t="shared" si="34"/>
        <v>1</v>
      </c>
      <c r="AF126" s="21" t="b">
        <f t="shared" si="35"/>
        <v>1</v>
      </c>
      <c r="AG126" s="6" t="str">
        <f t="shared" si="36"/>
        <v>🥩 Matières premières &amp; origine : volaille</v>
      </c>
      <c r="AH126" s="19" t="str">
        <f t="shared" si="38"/>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v>
      </c>
      <c r="AI126" s="6" t="str">
        <f t="shared" si="37"/>
        <v>🥩 Identifier l’espèce et adapter découpe/traitement; vérifier origine/qualité.</v>
      </c>
      <c r="AJ126"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v>
      </c>
      <c r="AK126" s="3" t="s">
        <v>27</v>
      </c>
    </row>
    <row r="127" spans="1:37" ht="39.950000000000003" customHeight="1">
      <c r="A127"/>
      <c r="B127" s="43">
        <v>101</v>
      </c>
      <c r="C127" s="11"/>
      <c r="D127" s="146" t="str">
        <f t="shared" si="41"/>
        <v/>
      </c>
      <c r="E127" s="141" t="str">
        <f t="shared" si="42"/>
        <v/>
      </c>
      <c r="F127" s="142" t="str">
        <f t="shared" si="43"/>
        <v/>
      </c>
      <c r="G127" s="143" t="str">
        <f t="shared" si="44"/>
        <v/>
      </c>
      <c r="H127" s="144">
        <f t="shared" ref="H127:O136" si="49">IF($G127="",0,--((SUMPRODUCT(--($V$15:$V$314&lt;&gt;""),--($W$15:$W$314=H$26),--($Z$15:$Z$314="contient"),--ISNUMBER(SEARCH(LOWER(TRIM($V$15:$V$314)),$G127)))+SUMPRODUCT(--($V$15:$V$314&lt;&gt;""),--($W$15:$W$314=H$26),--($Z$15:$Z$314="mot"),--ISNUMBER(SEARCH(" "&amp;LOWER(TRIM($V$15:$V$314))&amp;" ",$G127))))&gt;0))</f>
        <v>0</v>
      </c>
      <c r="I127" s="144">
        <f t="shared" si="49"/>
        <v>0</v>
      </c>
      <c r="J127" s="144">
        <f t="shared" si="49"/>
        <v>0</v>
      </c>
      <c r="K127" s="144">
        <f t="shared" si="49"/>
        <v>0</v>
      </c>
      <c r="L127" s="144">
        <f t="shared" si="49"/>
        <v>0</v>
      </c>
      <c r="M127" s="144">
        <f t="shared" si="49"/>
        <v>0</v>
      </c>
      <c r="N127" s="144">
        <f t="shared" si="49"/>
        <v>0</v>
      </c>
      <c r="O127" s="145">
        <f t="shared" si="49"/>
        <v>0</v>
      </c>
      <c r="P127" s="139" t="str">
        <f t="shared" si="45"/>
        <v/>
      </c>
      <c r="V127" s="11" t="s">
        <v>250</v>
      </c>
      <c r="W127" s="10" t="s">
        <v>46</v>
      </c>
      <c r="X127" s="5" t="s">
        <v>241</v>
      </c>
      <c r="Y127" s="5" t="s">
        <v>242</v>
      </c>
      <c r="Z127" s="5" t="s">
        <v>80</v>
      </c>
      <c r="AA127" s="158" t="s">
        <v>243</v>
      </c>
      <c r="AB127" s="2">
        <f t="shared" si="32"/>
        <v>6</v>
      </c>
      <c r="AC127" s="2">
        <f t="shared" si="33"/>
        <v>1</v>
      </c>
      <c r="AD127" s="20" t="b">
        <f>FALSE</f>
        <v>0</v>
      </c>
      <c r="AE127" s="20" t="b">
        <f t="shared" si="34"/>
        <v>0</v>
      </c>
      <c r="AF127" s="20" t="b">
        <f t="shared" si="35"/>
        <v>0</v>
      </c>
      <c r="AG127" s="6" t="str">
        <f t="shared" si="36"/>
        <v/>
      </c>
      <c r="AH127" s="19" t="str">
        <f t="shared" si="38"/>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v>
      </c>
      <c r="AI127" s="6" t="str">
        <f t="shared" si="37"/>
        <v/>
      </c>
      <c r="AJ127"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v>
      </c>
      <c r="AK127" s="3" t="s">
        <v>27</v>
      </c>
    </row>
    <row r="128" spans="1:37" ht="39.950000000000003" customHeight="1">
      <c r="A128"/>
      <c r="B128" s="44">
        <v>102</v>
      </c>
      <c r="C128" s="11"/>
      <c r="D128" s="146" t="str">
        <f t="shared" si="41"/>
        <v/>
      </c>
      <c r="E128" s="141" t="str">
        <f t="shared" si="42"/>
        <v/>
      </c>
      <c r="F128" s="142" t="str">
        <f t="shared" si="43"/>
        <v/>
      </c>
      <c r="G128" s="143" t="str">
        <f t="shared" si="44"/>
        <v/>
      </c>
      <c r="H128" s="144">
        <f t="shared" si="49"/>
        <v>0</v>
      </c>
      <c r="I128" s="144">
        <f t="shared" si="49"/>
        <v>0</v>
      </c>
      <c r="J128" s="144">
        <f t="shared" si="49"/>
        <v>0</v>
      </c>
      <c r="K128" s="144">
        <f t="shared" si="49"/>
        <v>0</v>
      </c>
      <c r="L128" s="144">
        <f t="shared" si="49"/>
        <v>0</v>
      </c>
      <c r="M128" s="144">
        <f t="shared" si="49"/>
        <v>0</v>
      </c>
      <c r="N128" s="144">
        <f t="shared" si="49"/>
        <v>0</v>
      </c>
      <c r="O128" s="145">
        <f t="shared" si="49"/>
        <v>0</v>
      </c>
      <c r="P128" s="139" t="str">
        <f t="shared" si="45"/>
        <v/>
      </c>
      <c r="V128" s="11" t="s">
        <v>251</v>
      </c>
      <c r="W128" s="10" t="s">
        <v>46</v>
      </c>
      <c r="X128" s="7" t="s">
        <v>241</v>
      </c>
      <c r="Y128" s="7" t="s">
        <v>242</v>
      </c>
      <c r="Z128" s="7" t="s">
        <v>80</v>
      </c>
      <c r="AA128" s="158" t="s">
        <v>243</v>
      </c>
      <c r="AB128" s="1">
        <f t="shared" si="32"/>
        <v>5</v>
      </c>
      <c r="AC128" s="1">
        <f t="shared" si="33"/>
        <v>1</v>
      </c>
      <c r="AD128" s="21" t="b">
        <f>FALSE</f>
        <v>0</v>
      </c>
      <c r="AE128" s="21" t="b">
        <f t="shared" si="34"/>
        <v>0</v>
      </c>
      <c r="AF128" s="21" t="b">
        <f t="shared" si="35"/>
        <v>0</v>
      </c>
      <c r="AG128" s="6" t="str">
        <f t="shared" si="36"/>
        <v/>
      </c>
      <c r="AH128" s="19" t="str">
        <f t="shared" si="38"/>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v>
      </c>
      <c r="AI128" s="6" t="str">
        <f t="shared" si="37"/>
        <v/>
      </c>
      <c r="AJ128"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v>
      </c>
      <c r="AK128" s="3" t="s">
        <v>27</v>
      </c>
    </row>
    <row r="129" spans="1:37" ht="39.950000000000003" customHeight="1">
      <c r="A129"/>
      <c r="B129" s="43">
        <v>103</v>
      </c>
      <c r="C129" s="11"/>
      <c r="D129" s="146" t="str">
        <f t="shared" si="41"/>
        <v/>
      </c>
      <c r="E129" s="141" t="str">
        <f t="shared" si="42"/>
        <v/>
      </c>
      <c r="F129" s="142" t="str">
        <f t="shared" si="43"/>
        <v/>
      </c>
      <c r="G129" s="143" t="str">
        <f t="shared" si="44"/>
        <v/>
      </c>
      <c r="H129" s="144">
        <f t="shared" si="49"/>
        <v>0</v>
      </c>
      <c r="I129" s="144">
        <f t="shared" si="49"/>
        <v>0</v>
      </c>
      <c r="J129" s="144">
        <f t="shared" si="49"/>
        <v>0</v>
      </c>
      <c r="K129" s="144">
        <f t="shared" si="49"/>
        <v>0</v>
      </c>
      <c r="L129" s="144">
        <f t="shared" si="49"/>
        <v>0</v>
      </c>
      <c r="M129" s="144">
        <f t="shared" si="49"/>
        <v>0</v>
      </c>
      <c r="N129" s="144">
        <f t="shared" si="49"/>
        <v>0</v>
      </c>
      <c r="O129" s="145">
        <f t="shared" si="49"/>
        <v>0</v>
      </c>
      <c r="P129" s="139" t="str">
        <f t="shared" si="45"/>
        <v/>
      </c>
      <c r="V129" s="11" t="s">
        <v>252</v>
      </c>
      <c r="W129" s="10" t="s">
        <v>46</v>
      </c>
      <c r="X129" s="5" t="s">
        <v>241</v>
      </c>
      <c r="Y129" s="5" t="s">
        <v>242</v>
      </c>
      <c r="Z129" s="5" t="s">
        <v>80</v>
      </c>
      <c r="AA129" s="158" t="s">
        <v>243</v>
      </c>
      <c r="AB129" s="2">
        <f t="shared" si="32"/>
        <v>6</v>
      </c>
      <c r="AC129" s="2">
        <f t="shared" si="33"/>
        <v>1</v>
      </c>
      <c r="AD129" s="20" t="b">
        <f>FALSE</f>
        <v>0</v>
      </c>
      <c r="AE129" s="20" t="b">
        <f t="shared" si="34"/>
        <v>0</v>
      </c>
      <c r="AF129" s="20" t="b">
        <f t="shared" si="35"/>
        <v>0</v>
      </c>
      <c r="AG129" s="6" t="str">
        <f t="shared" si="36"/>
        <v/>
      </c>
      <c r="AH129" s="19" t="str">
        <f t="shared" si="38"/>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v>
      </c>
      <c r="AI129" s="6" t="str">
        <f t="shared" si="37"/>
        <v/>
      </c>
      <c r="AJ129"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v>
      </c>
      <c r="AK129" s="3" t="s">
        <v>27</v>
      </c>
    </row>
    <row r="130" spans="1:37" ht="39.950000000000003" customHeight="1">
      <c r="A130"/>
      <c r="B130" s="44">
        <v>104</v>
      </c>
      <c r="C130" s="11"/>
      <c r="D130" s="146" t="str">
        <f t="shared" si="41"/>
        <v/>
      </c>
      <c r="E130" s="141" t="str">
        <f t="shared" si="42"/>
        <v/>
      </c>
      <c r="F130" s="142" t="str">
        <f t="shared" si="43"/>
        <v/>
      </c>
      <c r="G130" s="143" t="str">
        <f t="shared" si="44"/>
        <v/>
      </c>
      <c r="H130" s="144">
        <f t="shared" si="49"/>
        <v>0</v>
      </c>
      <c r="I130" s="144">
        <f t="shared" si="49"/>
        <v>0</v>
      </c>
      <c r="J130" s="144">
        <f t="shared" si="49"/>
        <v>0</v>
      </c>
      <c r="K130" s="144">
        <f t="shared" si="49"/>
        <v>0</v>
      </c>
      <c r="L130" s="144">
        <f t="shared" si="49"/>
        <v>0</v>
      </c>
      <c r="M130" s="144">
        <f t="shared" si="49"/>
        <v>0</v>
      </c>
      <c r="N130" s="144">
        <f t="shared" si="49"/>
        <v>0</v>
      </c>
      <c r="O130" s="145">
        <f t="shared" si="49"/>
        <v>0</v>
      </c>
      <c r="P130" s="139" t="str">
        <f t="shared" si="45"/>
        <v/>
      </c>
      <c r="V130" s="11" t="s">
        <v>253</v>
      </c>
      <c r="W130" s="10" t="s">
        <v>46</v>
      </c>
      <c r="X130" s="7" t="s">
        <v>241</v>
      </c>
      <c r="Y130" s="7" t="s">
        <v>242</v>
      </c>
      <c r="Z130" s="7" t="s">
        <v>80</v>
      </c>
      <c r="AA130" s="158" t="s">
        <v>243</v>
      </c>
      <c r="AB130" s="1">
        <f t="shared" si="32"/>
        <v>3</v>
      </c>
      <c r="AC130" s="1">
        <f t="shared" si="33"/>
        <v>1</v>
      </c>
      <c r="AD130" s="21" t="b">
        <f>FALSE</f>
        <v>0</v>
      </c>
      <c r="AE130" s="21" t="b">
        <f t="shared" si="34"/>
        <v>0</v>
      </c>
      <c r="AF130" s="21" t="b">
        <f t="shared" si="35"/>
        <v>0</v>
      </c>
      <c r="AG130" s="6" t="str">
        <f t="shared" si="36"/>
        <v/>
      </c>
      <c r="AH130" s="19" t="str">
        <f t="shared" si="38"/>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v>
      </c>
      <c r="AI130" s="6" t="str">
        <f t="shared" si="37"/>
        <v/>
      </c>
      <c r="AJ130"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v>
      </c>
      <c r="AK130" s="3" t="s">
        <v>27</v>
      </c>
    </row>
    <row r="131" spans="1:37" ht="39.950000000000003" customHeight="1">
      <c r="A131"/>
      <c r="B131" s="43">
        <v>105</v>
      </c>
      <c r="C131" s="11"/>
      <c r="D131" s="146" t="str">
        <f t="shared" si="41"/>
        <v/>
      </c>
      <c r="E131" s="141" t="str">
        <f t="shared" si="42"/>
        <v/>
      </c>
      <c r="F131" s="142" t="str">
        <f t="shared" si="43"/>
        <v/>
      </c>
      <c r="G131" s="143" t="str">
        <f t="shared" si="44"/>
        <v/>
      </c>
      <c r="H131" s="144">
        <f t="shared" si="49"/>
        <v>0</v>
      </c>
      <c r="I131" s="144">
        <f t="shared" si="49"/>
        <v>0</v>
      </c>
      <c r="J131" s="144">
        <f t="shared" si="49"/>
        <v>0</v>
      </c>
      <c r="K131" s="144">
        <f t="shared" si="49"/>
        <v>0</v>
      </c>
      <c r="L131" s="144">
        <f t="shared" si="49"/>
        <v>0</v>
      </c>
      <c r="M131" s="144">
        <f t="shared" si="49"/>
        <v>0</v>
      </c>
      <c r="N131" s="144">
        <f t="shared" si="49"/>
        <v>0</v>
      </c>
      <c r="O131" s="145">
        <f t="shared" si="49"/>
        <v>0</v>
      </c>
      <c r="P131" s="139" t="str">
        <f t="shared" si="45"/>
        <v/>
      </c>
      <c r="V131" s="11" t="s">
        <v>254</v>
      </c>
      <c r="W131" s="10" t="s">
        <v>46</v>
      </c>
      <c r="X131" s="5" t="s">
        <v>241</v>
      </c>
      <c r="Y131" s="5" t="s">
        <v>242</v>
      </c>
      <c r="Z131" s="5" t="s">
        <v>80</v>
      </c>
      <c r="AA131" s="158" t="s">
        <v>243</v>
      </c>
      <c r="AB131" s="2">
        <f t="shared" si="32"/>
        <v>5</v>
      </c>
      <c r="AC131" s="2">
        <f t="shared" si="33"/>
        <v>1</v>
      </c>
      <c r="AD131" s="20" t="b">
        <f>FALSE</f>
        <v>0</v>
      </c>
      <c r="AE131" s="20" t="b">
        <f t="shared" si="34"/>
        <v>0</v>
      </c>
      <c r="AF131" s="20" t="b">
        <f t="shared" si="35"/>
        <v>0</v>
      </c>
      <c r="AG131" s="6" t="str">
        <f t="shared" si="36"/>
        <v/>
      </c>
      <c r="AH131" s="19" t="str">
        <f t="shared" si="38"/>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v>
      </c>
      <c r="AI131" s="6" t="str">
        <f t="shared" si="37"/>
        <v/>
      </c>
      <c r="AJ131"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v>
      </c>
      <c r="AK131" s="3" t="s">
        <v>27</v>
      </c>
    </row>
    <row r="132" spans="1:37" ht="39.950000000000003" customHeight="1">
      <c r="A132"/>
      <c r="B132" s="44">
        <v>106</v>
      </c>
      <c r="C132" s="11"/>
      <c r="D132" s="146" t="str">
        <f t="shared" si="41"/>
        <v/>
      </c>
      <c r="E132" s="141" t="str">
        <f t="shared" si="42"/>
        <v/>
      </c>
      <c r="F132" s="142" t="str">
        <f t="shared" si="43"/>
        <v/>
      </c>
      <c r="G132" s="143" t="str">
        <f t="shared" si="44"/>
        <v/>
      </c>
      <c r="H132" s="144">
        <f t="shared" si="49"/>
        <v>0</v>
      </c>
      <c r="I132" s="144">
        <f t="shared" si="49"/>
        <v>0</v>
      </c>
      <c r="J132" s="144">
        <f t="shared" si="49"/>
        <v>0</v>
      </c>
      <c r="K132" s="144">
        <f t="shared" si="49"/>
        <v>0</v>
      </c>
      <c r="L132" s="144">
        <f t="shared" si="49"/>
        <v>0</v>
      </c>
      <c r="M132" s="144">
        <f t="shared" si="49"/>
        <v>0</v>
      </c>
      <c r="N132" s="144">
        <f t="shared" si="49"/>
        <v>0</v>
      </c>
      <c r="O132" s="145">
        <f t="shared" si="49"/>
        <v>0</v>
      </c>
      <c r="P132" s="139" t="str">
        <f t="shared" si="45"/>
        <v/>
      </c>
      <c r="V132" s="11" t="s">
        <v>255</v>
      </c>
      <c r="W132" s="10" t="s">
        <v>46</v>
      </c>
      <c r="X132" s="7" t="s">
        <v>241</v>
      </c>
      <c r="Y132" s="7" t="s">
        <v>242</v>
      </c>
      <c r="Z132" s="7" t="s">
        <v>80</v>
      </c>
      <c r="AA132" s="158" t="s">
        <v>243</v>
      </c>
      <c r="AB132" s="1">
        <f t="shared" si="32"/>
        <v>6</v>
      </c>
      <c r="AC132" s="1">
        <f t="shared" si="33"/>
        <v>1</v>
      </c>
      <c r="AD132" s="21" t="b">
        <f>FALSE</f>
        <v>0</v>
      </c>
      <c r="AE132" s="21" t="b">
        <f t="shared" si="34"/>
        <v>0</v>
      </c>
      <c r="AF132" s="21" t="b">
        <f t="shared" si="35"/>
        <v>0</v>
      </c>
      <c r="AG132" s="6" t="str">
        <f t="shared" si="36"/>
        <v/>
      </c>
      <c r="AH132" s="19" t="str">
        <f t="shared" si="38"/>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v>
      </c>
      <c r="AI132" s="6" t="str">
        <f t="shared" si="37"/>
        <v/>
      </c>
      <c r="AJ132"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v>
      </c>
      <c r="AK132" s="3" t="s">
        <v>27</v>
      </c>
    </row>
    <row r="133" spans="1:37" ht="39.950000000000003" customHeight="1">
      <c r="A133"/>
      <c r="B133" s="43">
        <v>107</v>
      </c>
      <c r="C133" s="11"/>
      <c r="D133" s="146" t="str">
        <f t="shared" si="41"/>
        <v/>
      </c>
      <c r="E133" s="141" t="str">
        <f t="shared" si="42"/>
        <v/>
      </c>
      <c r="F133" s="142" t="str">
        <f t="shared" si="43"/>
        <v/>
      </c>
      <c r="G133" s="143" t="str">
        <f t="shared" si="44"/>
        <v/>
      </c>
      <c r="H133" s="144">
        <f t="shared" si="49"/>
        <v>0</v>
      </c>
      <c r="I133" s="144">
        <f t="shared" si="49"/>
        <v>0</v>
      </c>
      <c r="J133" s="144">
        <f t="shared" si="49"/>
        <v>0</v>
      </c>
      <c r="K133" s="144">
        <f t="shared" si="49"/>
        <v>0</v>
      </c>
      <c r="L133" s="144">
        <f t="shared" si="49"/>
        <v>0</v>
      </c>
      <c r="M133" s="144">
        <f t="shared" si="49"/>
        <v>0</v>
      </c>
      <c r="N133" s="144">
        <f t="shared" si="49"/>
        <v>0</v>
      </c>
      <c r="O133" s="145">
        <f t="shared" si="49"/>
        <v>0</v>
      </c>
      <c r="P133" s="139" t="str">
        <f t="shared" si="45"/>
        <v/>
      </c>
      <c r="V133" s="11" t="s">
        <v>256</v>
      </c>
      <c r="W133" s="10" t="s">
        <v>46</v>
      </c>
      <c r="X133" s="5" t="s">
        <v>241</v>
      </c>
      <c r="Y133" s="5" t="s">
        <v>242</v>
      </c>
      <c r="Z133" s="5" t="s">
        <v>80</v>
      </c>
      <c r="AA133" s="158" t="s">
        <v>243</v>
      </c>
      <c r="AB133" s="2">
        <f t="shared" si="32"/>
        <v>8</v>
      </c>
      <c r="AC133" s="2">
        <f t="shared" si="33"/>
        <v>1</v>
      </c>
      <c r="AD133" s="20" t="b">
        <f>FALSE</f>
        <v>0</v>
      </c>
      <c r="AE133" s="20" t="b">
        <f t="shared" si="34"/>
        <v>0</v>
      </c>
      <c r="AF133" s="20" t="b">
        <f t="shared" si="35"/>
        <v>0</v>
      </c>
      <c r="AG133" s="6" t="str">
        <f t="shared" si="36"/>
        <v/>
      </c>
      <c r="AH133" s="19" t="str">
        <f t="shared" si="38"/>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v>
      </c>
      <c r="AI133" s="6" t="str">
        <f t="shared" si="37"/>
        <v/>
      </c>
      <c r="AJ133"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v>
      </c>
      <c r="AK133" s="3" t="s">
        <v>27</v>
      </c>
    </row>
    <row r="134" spans="1:37" ht="39.950000000000003" customHeight="1">
      <c r="A134"/>
      <c r="B134" s="44">
        <v>108</v>
      </c>
      <c r="C134" s="11"/>
      <c r="D134" s="146" t="str">
        <f t="shared" si="41"/>
        <v/>
      </c>
      <c r="E134" s="141" t="str">
        <f t="shared" si="42"/>
        <v/>
      </c>
      <c r="F134" s="142" t="str">
        <f t="shared" si="43"/>
        <v/>
      </c>
      <c r="G134" s="143" t="str">
        <f t="shared" si="44"/>
        <v/>
      </c>
      <c r="H134" s="144">
        <f t="shared" si="49"/>
        <v>0</v>
      </c>
      <c r="I134" s="144">
        <f t="shared" si="49"/>
        <v>0</v>
      </c>
      <c r="J134" s="144">
        <f t="shared" si="49"/>
        <v>0</v>
      </c>
      <c r="K134" s="144">
        <f t="shared" si="49"/>
        <v>0</v>
      </c>
      <c r="L134" s="144">
        <f t="shared" si="49"/>
        <v>0</v>
      </c>
      <c r="M134" s="144">
        <f t="shared" si="49"/>
        <v>0</v>
      </c>
      <c r="N134" s="144">
        <f t="shared" si="49"/>
        <v>0</v>
      </c>
      <c r="O134" s="145">
        <f t="shared" si="49"/>
        <v>0</v>
      </c>
      <c r="P134" s="139" t="str">
        <f t="shared" si="45"/>
        <v/>
      </c>
      <c r="V134" s="11" t="s">
        <v>257</v>
      </c>
      <c r="W134" s="10" t="s">
        <v>46</v>
      </c>
      <c r="X134" s="7" t="s">
        <v>241</v>
      </c>
      <c r="Y134" s="7" t="s">
        <v>242</v>
      </c>
      <c r="Z134" s="7" t="s">
        <v>80</v>
      </c>
      <c r="AA134" s="158" t="s">
        <v>243</v>
      </c>
      <c r="AB134" s="1">
        <f t="shared" si="32"/>
        <v>9</v>
      </c>
      <c r="AC134" s="1">
        <f t="shared" si="33"/>
        <v>1</v>
      </c>
      <c r="AD134" s="21" t="b">
        <f>FALSE</f>
        <v>0</v>
      </c>
      <c r="AE134" s="21" t="b">
        <f t="shared" si="34"/>
        <v>0</v>
      </c>
      <c r="AF134" s="21" t="b">
        <f t="shared" si="35"/>
        <v>0</v>
      </c>
      <c r="AG134" s="6" t="str">
        <f t="shared" si="36"/>
        <v/>
      </c>
      <c r="AH134" s="19" t="str">
        <f t="shared" si="38"/>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v>
      </c>
      <c r="AI134" s="6" t="str">
        <f t="shared" si="37"/>
        <v/>
      </c>
      <c r="AJ134"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v>
      </c>
      <c r="AK134" s="3" t="s">
        <v>27</v>
      </c>
    </row>
    <row r="135" spans="1:37" ht="39.950000000000003" customHeight="1">
      <c r="A135"/>
      <c r="B135" s="43">
        <v>109</v>
      </c>
      <c r="C135" s="11"/>
      <c r="D135" s="146" t="str">
        <f t="shared" si="41"/>
        <v/>
      </c>
      <c r="E135" s="141" t="str">
        <f t="shared" si="42"/>
        <v/>
      </c>
      <c r="F135" s="142" t="str">
        <f t="shared" si="43"/>
        <v/>
      </c>
      <c r="G135" s="143" t="str">
        <f t="shared" si="44"/>
        <v/>
      </c>
      <c r="H135" s="144">
        <f t="shared" si="49"/>
        <v>0</v>
      </c>
      <c r="I135" s="144">
        <f t="shared" si="49"/>
        <v>0</v>
      </c>
      <c r="J135" s="144">
        <f t="shared" si="49"/>
        <v>0</v>
      </c>
      <c r="K135" s="144">
        <f t="shared" si="49"/>
        <v>0</v>
      </c>
      <c r="L135" s="144">
        <f t="shared" si="49"/>
        <v>0</v>
      </c>
      <c r="M135" s="144">
        <f t="shared" si="49"/>
        <v>0</v>
      </c>
      <c r="N135" s="144">
        <f t="shared" si="49"/>
        <v>0</v>
      </c>
      <c r="O135" s="145">
        <f t="shared" si="49"/>
        <v>0</v>
      </c>
      <c r="P135" s="139" t="str">
        <f t="shared" si="45"/>
        <v/>
      </c>
      <c r="V135" s="11" t="s">
        <v>258</v>
      </c>
      <c r="W135" s="10" t="s">
        <v>46</v>
      </c>
      <c r="X135" s="5" t="s">
        <v>241</v>
      </c>
      <c r="Y135" s="5" t="s">
        <v>242</v>
      </c>
      <c r="Z135" s="5" t="s">
        <v>80</v>
      </c>
      <c r="AA135" s="158" t="s">
        <v>243</v>
      </c>
      <c r="AB135" s="2">
        <f t="shared" si="32"/>
        <v>4</v>
      </c>
      <c r="AC135" s="2">
        <f t="shared" si="33"/>
        <v>1</v>
      </c>
      <c r="AD135" s="20" t="b">
        <f>FALSE</f>
        <v>0</v>
      </c>
      <c r="AE135" s="20" t="b">
        <f t="shared" si="34"/>
        <v>0</v>
      </c>
      <c r="AF135" s="20" t="b">
        <f t="shared" si="35"/>
        <v>0</v>
      </c>
      <c r="AG135" s="6" t="str">
        <f t="shared" si="36"/>
        <v/>
      </c>
      <c r="AH135" s="19" t="str">
        <f t="shared" si="38"/>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v>
      </c>
      <c r="AI135" s="6" t="str">
        <f t="shared" si="37"/>
        <v/>
      </c>
      <c r="AJ135"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v>
      </c>
      <c r="AK135" s="3" t="s">
        <v>27</v>
      </c>
    </row>
    <row r="136" spans="1:37" ht="39.950000000000003" customHeight="1">
      <c r="A136"/>
      <c r="B136" s="44">
        <v>110</v>
      </c>
      <c r="C136" s="11"/>
      <c r="D136" s="146" t="str">
        <f t="shared" si="41"/>
        <v/>
      </c>
      <c r="E136" s="141" t="str">
        <f t="shared" si="42"/>
        <v/>
      </c>
      <c r="F136" s="142" t="str">
        <f t="shared" si="43"/>
        <v/>
      </c>
      <c r="G136" s="143" t="str">
        <f t="shared" si="44"/>
        <v/>
      </c>
      <c r="H136" s="144">
        <f t="shared" si="49"/>
        <v>0</v>
      </c>
      <c r="I136" s="144">
        <f t="shared" si="49"/>
        <v>0</v>
      </c>
      <c r="J136" s="144">
        <f t="shared" si="49"/>
        <v>0</v>
      </c>
      <c r="K136" s="144">
        <f t="shared" si="49"/>
        <v>0</v>
      </c>
      <c r="L136" s="144">
        <f t="shared" si="49"/>
        <v>0</v>
      </c>
      <c r="M136" s="144">
        <f t="shared" si="49"/>
        <v>0</v>
      </c>
      <c r="N136" s="144">
        <f t="shared" si="49"/>
        <v>0</v>
      </c>
      <c r="O136" s="145">
        <f t="shared" si="49"/>
        <v>0</v>
      </c>
      <c r="P136" s="139" t="str">
        <f t="shared" si="45"/>
        <v/>
      </c>
      <c r="V136" s="11" t="s">
        <v>259</v>
      </c>
      <c r="W136" s="10" t="s">
        <v>46</v>
      </c>
      <c r="X136" s="7" t="s">
        <v>78</v>
      </c>
      <c r="Y136" s="7" t="s">
        <v>260</v>
      </c>
      <c r="Z136" s="7" t="s">
        <v>80</v>
      </c>
      <c r="AA136" s="158" t="s">
        <v>261</v>
      </c>
      <c r="AB136" s="1">
        <f t="shared" si="32"/>
        <v>5</v>
      </c>
      <c r="AC136" s="1">
        <f t="shared" si="33"/>
        <v>2</v>
      </c>
      <c r="AD136" s="21" t="b">
        <f>FALSE</f>
        <v>0</v>
      </c>
      <c r="AE136" s="21" t="b">
        <f t="shared" si="34"/>
        <v>0</v>
      </c>
      <c r="AF136" s="21" t="b">
        <f t="shared" si="35"/>
        <v>0</v>
      </c>
      <c r="AG136" s="6" t="str">
        <f t="shared" si="36"/>
        <v/>
      </c>
      <c r="AH136" s="19" t="str">
        <f t="shared" si="38"/>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v>
      </c>
      <c r="AI136" s="6" t="str">
        <f t="shared" si="37"/>
        <v/>
      </c>
      <c r="AJ136"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v>
      </c>
      <c r="AK136" s="3" t="s">
        <v>27</v>
      </c>
    </row>
    <row r="137" spans="1:37" ht="39.950000000000003" customHeight="1">
      <c r="A137"/>
      <c r="B137" s="43">
        <v>111</v>
      </c>
      <c r="C137" s="11"/>
      <c r="D137" s="146" t="str">
        <f t="shared" si="41"/>
        <v/>
      </c>
      <c r="E137" s="141" t="str">
        <f t="shared" si="42"/>
        <v/>
      </c>
      <c r="F137" s="142" t="str">
        <f t="shared" si="43"/>
        <v/>
      </c>
      <c r="G137" s="143" t="str">
        <f t="shared" si="44"/>
        <v/>
      </c>
      <c r="H137" s="144">
        <f t="shared" ref="H137:O146" si="50">IF($G137="",0,--((SUMPRODUCT(--($V$15:$V$314&lt;&gt;""),--($W$15:$W$314=H$26),--($Z$15:$Z$314="contient"),--ISNUMBER(SEARCH(LOWER(TRIM($V$15:$V$314)),$G137)))+SUMPRODUCT(--($V$15:$V$314&lt;&gt;""),--($W$15:$W$314=H$26),--($Z$15:$Z$314="mot"),--ISNUMBER(SEARCH(" "&amp;LOWER(TRIM($V$15:$V$314))&amp;" ",$G137))))&gt;0))</f>
        <v>0</v>
      </c>
      <c r="I137" s="144">
        <f t="shared" si="50"/>
        <v>0</v>
      </c>
      <c r="J137" s="144">
        <f t="shared" si="50"/>
        <v>0</v>
      </c>
      <c r="K137" s="144">
        <f t="shared" si="50"/>
        <v>0</v>
      </c>
      <c r="L137" s="144">
        <f t="shared" si="50"/>
        <v>0</v>
      </c>
      <c r="M137" s="144">
        <f t="shared" si="50"/>
        <v>0</v>
      </c>
      <c r="N137" s="144">
        <f t="shared" si="50"/>
        <v>0</v>
      </c>
      <c r="O137" s="145">
        <f t="shared" si="50"/>
        <v>0</v>
      </c>
      <c r="P137" s="139" t="str">
        <f t="shared" si="45"/>
        <v/>
      </c>
      <c r="V137" s="11" t="s">
        <v>262</v>
      </c>
      <c r="W137" s="10" t="s">
        <v>46</v>
      </c>
      <c r="X137" s="5" t="s">
        <v>78</v>
      </c>
      <c r="Y137" s="5" t="s">
        <v>260</v>
      </c>
      <c r="Z137" s="5" t="s">
        <v>80</v>
      </c>
      <c r="AA137" s="158" t="s">
        <v>261</v>
      </c>
      <c r="AB137" s="2">
        <f t="shared" si="32"/>
        <v>4</v>
      </c>
      <c r="AC137" s="2">
        <f t="shared" si="33"/>
        <v>2</v>
      </c>
      <c r="AD137" s="20" t="b">
        <f>FALSE</f>
        <v>0</v>
      </c>
      <c r="AE137" s="20" t="b">
        <f t="shared" si="34"/>
        <v>1</v>
      </c>
      <c r="AF137" s="20" t="b">
        <f t="shared" si="35"/>
        <v>1</v>
      </c>
      <c r="AG137" s="6" t="str">
        <f t="shared" si="36"/>
        <v>🧫 Matières premières &amp; origine : foie</v>
      </c>
      <c r="AH137" s="19" t="str">
        <f t="shared" si="38"/>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v>
      </c>
      <c r="AI137" s="6" t="str">
        <f t="shared" si="37"/>
        <v>🧫 Produit fragile : contrôler hygiène, T° et durée de vie.</v>
      </c>
      <c r="AJ137"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v>
      </c>
      <c r="AK137" s="3" t="s">
        <v>27</v>
      </c>
    </row>
    <row r="138" spans="1:37" ht="39.950000000000003" customHeight="1">
      <c r="A138"/>
      <c r="B138" s="44">
        <v>112</v>
      </c>
      <c r="C138" s="11"/>
      <c r="D138" s="146" t="str">
        <f t="shared" si="41"/>
        <v/>
      </c>
      <c r="E138" s="141" t="str">
        <f t="shared" si="42"/>
        <v/>
      </c>
      <c r="F138" s="142" t="str">
        <f t="shared" si="43"/>
        <v/>
      </c>
      <c r="G138" s="143" t="str">
        <f t="shared" si="44"/>
        <v/>
      </c>
      <c r="H138" s="144">
        <f t="shared" si="50"/>
        <v>0</v>
      </c>
      <c r="I138" s="144">
        <f t="shared" si="50"/>
        <v>0</v>
      </c>
      <c r="J138" s="144">
        <f t="shared" si="50"/>
        <v>0</v>
      </c>
      <c r="K138" s="144">
        <f t="shared" si="50"/>
        <v>0</v>
      </c>
      <c r="L138" s="144">
        <f t="shared" si="50"/>
        <v>0</v>
      </c>
      <c r="M138" s="144">
        <f t="shared" si="50"/>
        <v>0</v>
      </c>
      <c r="N138" s="144">
        <f t="shared" si="50"/>
        <v>0</v>
      </c>
      <c r="O138" s="145">
        <f t="shared" si="50"/>
        <v>0</v>
      </c>
      <c r="P138" s="139" t="str">
        <f t="shared" si="45"/>
        <v/>
      </c>
      <c r="V138" s="11" t="s">
        <v>263</v>
      </c>
      <c r="W138" s="10" t="s">
        <v>46</v>
      </c>
      <c r="X138" s="7" t="s">
        <v>78</v>
      </c>
      <c r="Y138" s="7" t="s">
        <v>260</v>
      </c>
      <c r="Z138" s="7" t="s">
        <v>80</v>
      </c>
      <c r="AA138" s="158" t="s">
        <v>261</v>
      </c>
      <c r="AB138" s="1">
        <f t="shared" si="32"/>
        <v>4</v>
      </c>
      <c r="AC138" s="1">
        <f t="shared" si="33"/>
        <v>2</v>
      </c>
      <c r="AD138" s="21" t="b">
        <f>FALSE</f>
        <v>0</v>
      </c>
      <c r="AE138" s="21" t="b">
        <f t="shared" si="34"/>
        <v>1</v>
      </c>
      <c r="AF138" s="21" t="b">
        <f t="shared" si="35"/>
        <v>1</v>
      </c>
      <c r="AG138" s="6" t="str">
        <f t="shared" si="36"/>
        <v>🧫 Matières premières &amp; origine : cœur</v>
      </c>
      <c r="AH138" s="19" t="str">
        <f t="shared" si="38"/>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v>
      </c>
      <c r="AI138" s="6" t="str">
        <f t="shared" si="37"/>
        <v>🧫 Produit fragile : contrôler hygiène, T° et durée de vie.</v>
      </c>
      <c r="AJ138"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v>
      </c>
      <c r="AK138" s="3" t="s">
        <v>27</v>
      </c>
    </row>
    <row r="139" spans="1:37" ht="39.950000000000003" customHeight="1">
      <c r="A139"/>
      <c r="B139" s="43">
        <v>113</v>
      </c>
      <c r="C139" s="11"/>
      <c r="D139" s="146" t="str">
        <f t="shared" si="41"/>
        <v/>
      </c>
      <c r="E139" s="141" t="str">
        <f t="shared" si="42"/>
        <v/>
      </c>
      <c r="F139" s="142" t="str">
        <f t="shared" si="43"/>
        <v/>
      </c>
      <c r="G139" s="143" t="str">
        <f t="shared" si="44"/>
        <v/>
      </c>
      <c r="H139" s="144">
        <f t="shared" si="50"/>
        <v>0</v>
      </c>
      <c r="I139" s="144">
        <f t="shared" si="50"/>
        <v>0</v>
      </c>
      <c r="J139" s="144">
        <f t="shared" si="50"/>
        <v>0</v>
      </c>
      <c r="K139" s="144">
        <f t="shared" si="50"/>
        <v>0</v>
      </c>
      <c r="L139" s="144">
        <f t="shared" si="50"/>
        <v>0</v>
      </c>
      <c r="M139" s="144">
        <f t="shared" si="50"/>
        <v>0</v>
      </c>
      <c r="N139" s="144">
        <f t="shared" si="50"/>
        <v>0</v>
      </c>
      <c r="O139" s="145">
        <f t="shared" si="50"/>
        <v>0</v>
      </c>
      <c r="P139" s="139" t="str">
        <f t="shared" si="45"/>
        <v/>
      </c>
      <c r="V139" s="11" t="s">
        <v>264</v>
      </c>
      <c r="W139" s="10" t="s">
        <v>46</v>
      </c>
      <c r="X139" s="5" t="s">
        <v>78</v>
      </c>
      <c r="Y139" s="5" t="s">
        <v>260</v>
      </c>
      <c r="Z139" s="5" t="s">
        <v>80</v>
      </c>
      <c r="AA139" s="158" t="s">
        <v>261</v>
      </c>
      <c r="AB139" s="2">
        <f t="shared" si="32"/>
        <v>5</v>
      </c>
      <c r="AC139" s="2">
        <f t="shared" si="33"/>
        <v>2</v>
      </c>
      <c r="AD139" s="20" t="b">
        <f>FALSE</f>
        <v>0</v>
      </c>
      <c r="AE139" s="20" t="b">
        <f t="shared" si="34"/>
        <v>0</v>
      </c>
      <c r="AF139" s="20" t="b">
        <f t="shared" si="35"/>
        <v>0</v>
      </c>
      <c r="AG139" s="6" t="str">
        <f t="shared" si="36"/>
        <v/>
      </c>
      <c r="AH139" s="19" t="str">
        <f t="shared" si="38"/>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v>
      </c>
      <c r="AI139" s="6" t="str">
        <f t="shared" si="37"/>
        <v/>
      </c>
      <c r="AJ139"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v>
      </c>
      <c r="AK139" s="3" t="s">
        <v>27</v>
      </c>
    </row>
    <row r="140" spans="1:37" ht="39.950000000000003" customHeight="1">
      <c r="A140"/>
      <c r="B140" s="44">
        <v>114</v>
      </c>
      <c r="C140" s="11"/>
      <c r="D140" s="146" t="str">
        <f t="shared" si="41"/>
        <v/>
      </c>
      <c r="E140" s="141" t="str">
        <f t="shared" si="42"/>
        <v/>
      </c>
      <c r="F140" s="142" t="str">
        <f t="shared" si="43"/>
        <v/>
      </c>
      <c r="G140" s="143" t="str">
        <f t="shared" si="44"/>
        <v/>
      </c>
      <c r="H140" s="144">
        <f t="shared" si="50"/>
        <v>0</v>
      </c>
      <c r="I140" s="144">
        <f t="shared" si="50"/>
        <v>0</v>
      </c>
      <c r="J140" s="144">
        <f t="shared" si="50"/>
        <v>0</v>
      </c>
      <c r="K140" s="144">
        <f t="shared" si="50"/>
        <v>0</v>
      </c>
      <c r="L140" s="144">
        <f t="shared" si="50"/>
        <v>0</v>
      </c>
      <c r="M140" s="144">
        <f t="shared" si="50"/>
        <v>0</v>
      </c>
      <c r="N140" s="144">
        <f t="shared" si="50"/>
        <v>0</v>
      </c>
      <c r="O140" s="145">
        <f t="shared" si="50"/>
        <v>0</v>
      </c>
      <c r="P140" s="139" t="str">
        <f t="shared" si="45"/>
        <v/>
      </c>
      <c r="V140" s="11" t="s">
        <v>265</v>
      </c>
      <c r="W140" s="10" t="s">
        <v>46</v>
      </c>
      <c r="X140" s="7" t="s">
        <v>78</v>
      </c>
      <c r="Y140" s="7" t="s">
        <v>260</v>
      </c>
      <c r="Z140" s="7" t="s">
        <v>80</v>
      </c>
      <c r="AA140" s="158" t="s">
        <v>261</v>
      </c>
      <c r="AB140" s="1">
        <f t="shared" si="32"/>
        <v>6</v>
      </c>
      <c r="AC140" s="1">
        <f t="shared" si="33"/>
        <v>2</v>
      </c>
      <c r="AD140" s="21" t="b">
        <f>FALSE</f>
        <v>0</v>
      </c>
      <c r="AE140" s="21" t="b">
        <f t="shared" si="34"/>
        <v>0</v>
      </c>
      <c r="AF140" s="21" t="b">
        <f t="shared" si="35"/>
        <v>0</v>
      </c>
      <c r="AG140" s="6" t="str">
        <f t="shared" si="36"/>
        <v/>
      </c>
      <c r="AH140" s="19" t="str">
        <f t="shared" si="38"/>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v>
      </c>
      <c r="AI140" s="6" t="str">
        <f t="shared" si="37"/>
        <v/>
      </c>
      <c r="AJ140"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v>
      </c>
      <c r="AK140" s="3" t="s">
        <v>27</v>
      </c>
    </row>
    <row r="141" spans="1:37" ht="39.950000000000003" customHeight="1">
      <c r="A141"/>
      <c r="B141" s="43">
        <v>115</v>
      </c>
      <c r="C141" s="11"/>
      <c r="D141" s="146" t="str">
        <f t="shared" si="41"/>
        <v/>
      </c>
      <c r="E141" s="141" t="str">
        <f t="shared" si="42"/>
        <v/>
      </c>
      <c r="F141" s="142" t="str">
        <f t="shared" si="43"/>
        <v/>
      </c>
      <c r="G141" s="143" t="str">
        <f t="shared" si="44"/>
        <v/>
      </c>
      <c r="H141" s="144">
        <f t="shared" si="50"/>
        <v>0</v>
      </c>
      <c r="I141" s="144">
        <f t="shared" si="50"/>
        <v>0</v>
      </c>
      <c r="J141" s="144">
        <f t="shared" si="50"/>
        <v>0</v>
      </c>
      <c r="K141" s="144">
        <f t="shared" si="50"/>
        <v>0</v>
      </c>
      <c r="L141" s="144">
        <f t="shared" si="50"/>
        <v>0</v>
      </c>
      <c r="M141" s="144">
        <f t="shared" si="50"/>
        <v>0</v>
      </c>
      <c r="N141" s="144">
        <f t="shared" si="50"/>
        <v>0</v>
      </c>
      <c r="O141" s="145">
        <f t="shared" si="50"/>
        <v>0</v>
      </c>
      <c r="P141" s="139" t="str">
        <f t="shared" si="45"/>
        <v/>
      </c>
      <c r="V141" s="11" t="s">
        <v>266</v>
      </c>
      <c r="W141" s="10" t="s">
        <v>46</v>
      </c>
      <c r="X141" s="5" t="s">
        <v>78</v>
      </c>
      <c r="Y141" s="5" t="s">
        <v>260</v>
      </c>
      <c r="Z141" s="5" t="s">
        <v>80</v>
      </c>
      <c r="AA141" s="158" t="s">
        <v>261</v>
      </c>
      <c r="AB141" s="2">
        <f t="shared" si="32"/>
        <v>3</v>
      </c>
      <c r="AC141" s="2">
        <f t="shared" si="33"/>
        <v>2</v>
      </c>
      <c r="AD141" s="20" t="b">
        <f>FALSE</f>
        <v>0</v>
      </c>
      <c r="AE141" s="20" t="b">
        <f t="shared" si="34"/>
        <v>0</v>
      </c>
      <c r="AF141" s="20" t="b">
        <f t="shared" si="35"/>
        <v>0</v>
      </c>
      <c r="AG141" s="6" t="str">
        <f t="shared" si="36"/>
        <v/>
      </c>
      <c r="AH141" s="19" t="str">
        <f t="shared" si="38"/>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v>
      </c>
      <c r="AI141" s="6" t="str">
        <f t="shared" si="37"/>
        <v/>
      </c>
      <c r="AJ141"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v>
      </c>
      <c r="AK141" s="3" t="s">
        <v>27</v>
      </c>
    </row>
    <row r="142" spans="1:37" ht="39.950000000000003" customHeight="1">
      <c r="A142"/>
      <c r="B142" s="44">
        <v>116</v>
      </c>
      <c r="C142" s="11"/>
      <c r="D142" s="146" t="str">
        <f t="shared" si="41"/>
        <v/>
      </c>
      <c r="E142" s="141" t="str">
        <f t="shared" si="42"/>
        <v/>
      </c>
      <c r="F142" s="142" t="str">
        <f t="shared" si="43"/>
        <v/>
      </c>
      <c r="G142" s="143" t="str">
        <f t="shared" si="44"/>
        <v/>
      </c>
      <c r="H142" s="144">
        <f t="shared" si="50"/>
        <v>0</v>
      </c>
      <c r="I142" s="144">
        <f t="shared" si="50"/>
        <v>0</v>
      </c>
      <c r="J142" s="144">
        <f t="shared" si="50"/>
        <v>0</v>
      </c>
      <c r="K142" s="144">
        <f t="shared" si="50"/>
        <v>0</v>
      </c>
      <c r="L142" s="144">
        <f t="shared" si="50"/>
        <v>0</v>
      </c>
      <c r="M142" s="144">
        <f t="shared" si="50"/>
        <v>0</v>
      </c>
      <c r="N142" s="144">
        <f t="shared" si="50"/>
        <v>0</v>
      </c>
      <c r="O142" s="145">
        <f t="shared" si="50"/>
        <v>0</v>
      </c>
      <c r="P142" s="139" t="str">
        <f t="shared" si="45"/>
        <v/>
      </c>
      <c r="V142" s="11" t="s">
        <v>267</v>
      </c>
      <c r="W142" s="10" t="s">
        <v>46</v>
      </c>
      <c r="X142" s="7" t="s">
        <v>78</v>
      </c>
      <c r="Y142" s="7" t="s">
        <v>260</v>
      </c>
      <c r="Z142" s="7" t="s">
        <v>80</v>
      </c>
      <c r="AA142" s="158" t="s">
        <v>261</v>
      </c>
      <c r="AB142" s="1">
        <f t="shared" si="32"/>
        <v>6</v>
      </c>
      <c r="AC142" s="1">
        <f t="shared" si="33"/>
        <v>2</v>
      </c>
      <c r="AD142" s="21" t="b">
        <f>FALSE</f>
        <v>0</v>
      </c>
      <c r="AE142" s="21" t="b">
        <f t="shared" si="34"/>
        <v>0</v>
      </c>
      <c r="AF142" s="21" t="b">
        <f t="shared" si="35"/>
        <v>0</v>
      </c>
      <c r="AG142" s="6" t="str">
        <f t="shared" si="36"/>
        <v/>
      </c>
      <c r="AH142" s="19" t="str">
        <f t="shared" si="38"/>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v>
      </c>
      <c r="AI142" s="6" t="str">
        <f t="shared" si="37"/>
        <v/>
      </c>
      <c r="AJ142"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v>
      </c>
      <c r="AK142" s="3" t="s">
        <v>27</v>
      </c>
    </row>
    <row r="143" spans="1:37" ht="39.950000000000003" customHeight="1">
      <c r="A143"/>
      <c r="B143" s="43">
        <v>117</v>
      </c>
      <c r="C143" s="11"/>
      <c r="D143" s="146" t="str">
        <f t="shared" si="41"/>
        <v/>
      </c>
      <c r="E143" s="141" t="str">
        <f t="shared" si="42"/>
        <v/>
      </c>
      <c r="F143" s="142" t="str">
        <f t="shared" si="43"/>
        <v/>
      </c>
      <c r="G143" s="143" t="str">
        <f t="shared" si="44"/>
        <v/>
      </c>
      <c r="H143" s="144">
        <f t="shared" si="50"/>
        <v>0</v>
      </c>
      <c r="I143" s="144">
        <f t="shared" si="50"/>
        <v>0</v>
      </c>
      <c r="J143" s="144">
        <f t="shared" si="50"/>
        <v>0</v>
      </c>
      <c r="K143" s="144">
        <f t="shared" si="50"/>
        <v>0</v>
      </c>
      <c r="L143" s="144">
        <f t="shared" si="50"/>
        <v>0</v>
      </c>
      <c r="M143" s="144">
        <f t="shared" si="50"/>
        <v>0</v>
      </c>
      <c r="N143" s="144">
        <f t="shared" si="50"/>
        <v>0</v>
      </c>
      <c r="O143" s="145">
        <f t="shared" si="50"/>
        <v>0</v>
      </c>
      <c r="P143" s="139" t="str">
        <f t="shared" si="45"/>
        <v/>
      </c>
      <c r="V143" s="11" t="s">
        <v>268</v>
      </c>
      <c r="W143" s="10" t="s">
        <v>46</v>
      </c>
      <c r="X143" s="5" t="s">
        <v>78</v>
      </c>
      <c r="Y143" s="5" t="s">
        <v>260</v>
      </c>
      <c r="Z143" s="5" t="s">
        <v>80</v>
      </c>
      <c r="AA143" s="158" t="s">
        <v>261</v>
      </c>
      <c r="AB143" s="2">
        <f t="shared" ref="AB143:AB206" si="51">IF(V143="","",LEN(V143))</f>
        <v>6</v>
      </c>
      <c r="AC143" s="2">
        <f t="shared" ref="AC143:AC206" si="52">IF(X143="","",IF(X143="CRITIQUE",3,IF(X143="VIGILANCE",2,1)))</f>
        <v>2</v>
      </c>
      <c r="AD143" s="20" t="b">
        <f>FALSE</f>
        <v>0</v>
      </c>
      <c r="AE143" s="20" t="b">
        <f t="shared" ref="AE143:AE206" si="53">IF(V143="",FALSE,IF(Z143="contient",ISNUMBER(SEARCH(LOWER(TRIM(V143)),$V$5)),ISNUMBER(SEARCH(" "&amp;LOWER(TRIM(V143))&amp;" ",$V$5))))</f>
        <v>0</v>
      </c>
      <c r="AF143" s="20" t="b">
        <f t="shared" ref="AF143:AF206" si="54">AE143</f>
        <v>0</v>
      </c>
      <c r="AG143" s="6" t="str">
        <f t="shared" ref="AG143:AG206" si="55">IF(AF143,Y143&amp;" "&amp;W143&amp;" : "&amp;V143,"")</f>
        <v/>
      </c>
      <c r="AH143" s="19" t="str">
        <f t="shared" si="38"/>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v>
      </c>
      <c r="AI143" s="6" t="str">
        <f t="shared" ref="AI143:AI206" si="56">IF(AND(AF143,AA143&lt;&gt;""),Y143&amp;" "&amp;AA143,"")</f>
        <v/>
      </c>
      <c r="AJ143" s="19" t="str">
        <f t="shared" si="39"/>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v>
      </c>
      <c r="AK143" s="3" t="s">
        <v>27</v>
      </c>
    </row>
    <row r="144" spans="1:37" ht="39.950000000000003" customHeight="1">
      <c r="A144"/>
      <c r="B144" s="44">
        <v>118</v>
      </c>
      <c r="C144" s="11"/>
      <c r="D144" s="146" t="str">
        <f t="shared" si="41"/>
        <v/>
      </c>
      <c r="E144" s="141" t="str">
        <f t="shared" si="42"/>
        <v/>
      </c>
      <c r="F144" s="142" t="str">
        <f t="shared" si="43"/>
        <v/>
      </c>
      <c r="G144" s="143" t="str">
        <f t="shared" si="44"/>
        <v/>
      </c>
      <c r="H144" s="144">
        <f t="shared" si="50"/>
        <v>0</v>
      </c>
      <c r="I144" s="144">
        <f t="shared" si="50"/>
        <v>0</v>
      </c>
      <c r="J144" s="144">
        <f t="shared" si="50"/>
        <v>0</v>
      </c>
      <c r="K144" s="144">
        <f t="shared" si="50"/>
        <v>0</v>
      </c>
      <c r="L144" s="144">
        <f t="shared" si="50"/>
        <v>0</v>
      </c>
      <c r="M144" s="144">
        <f t="shared" si="50"/>
        <v>0</v>
      </c>
      <c r="N144" s="144">
        <f t="shared" si="50"/>
        <v>0</v>
      </c>
      <c r="O144" s="145">
        <f t="shared" si="50"/>
        <v>0</v>
      </c>
      <c r="P144" s="139" t="str">
        <f t="shared" si="45"/>
        <v/>
      </c>
      <c r="V144" s="11" t="s">
        <v>269</v>
      </c>
      <c r="W144" s="10" t="s">
        <v>46</v>
      </c>
      <c r="X144" s="7" t="s">
        <v>78</v>
      </c>
      <c r="Y144" s="7" t="s">
        <v>260</v>
      </c>
      <c r="Z144" s="7" t="s">
        <v>80</v>
      </c>
      <c r="AA144" s="158" t="s">
        <v>261</v>
      </c>
      <c r="AB144" s="1">
        <f t="shared" si="51"/>
        <v>4</v>
      </c>
      <c r="AC144" s="1">
        <f t="shared" si="52"/>
        <v>2</v>
      </c>
      <c r="AD144" s="21" t="b">
        <f>FALSE</f>
        <v>0</v>
      </c>
      <c r="AE144" s="21" t="b">
        <f t="shared" si="53"/>
        <v>0</v>
      </c>
      <c r="AF144" s="21" t="b">
        <f t="shared" si="54"/>
        <v>0</v>
      </c>
      <c r="AG144" s="6" t="str">
        <f t="shared" si="55"/>
        <v/>
      </c>
      <c r="AH144" s="19" t="str">
        <f t="shared" ref="AH144:AH207" si="57">IF(AG144="",AH143,IF(AH143="",AG144,AH143&amp;CHAR(10)&amp;AG144))</f>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v>
      </c>
      <c r="AI144" s="6" t="str">
        <f t="shared" si="56"/>
        <v/>
      </c>
      <c r="AJ144" s="19" t="str">
        <f t="shared" ref="AJ144:AJ207" si="58">IF(AI144="",AJ143,IF(AJ143="",AI144,AJ143&amp;CHAR(10)&amp;AI144))</f>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v>
      </c>
      <c r="AK144" s="3" t="s">
        <v>27</v>
      </c>
    </row>
    <row r="145" spans="1:37" ht="39.950000000000003" customHeight="1">
      <c r="A145"/>
      <c r="B145" s="43">
        <v>119</v>
      </c>
      <c r="C145" s="11"/>
      <c r="D145" s="146" t="str">
        <f t="shared" si="41"/>
        <v/>
      </c>
      <c r="E145" s="141" t="str">
        <f t="shared" si="42"/>
        <v/>
      </c>
      <c r="F145" s="142" t="str">
        <f t="shared" si="43"/>
        <v/>
      </c>
      <c r="G145" s="143" t="str">
        <f t="shared" si="44"/>
        <v/>
      </c>
      <c r="H145" s="144">
        <f t="shared" si="50"/>
        <v>0</v>
      </c>
      <c r="I145" s="144">
        <f t="shared" si="50"/>
        <v>0</v>
      </c>
      <c r="J145" s="144">
        <f t="shared" si="50"/>
        <v>0</v>
      </c>
      <c r="K145" s="144">
        <f t="shared" si="50"/>
        <v>0</v>
      </c>
      <c r="L145" s="144">
        <f t="shared" si="50"/>
        <v>0</v>
      </c>
      <c r="M145" s="144">
        <f t="shared" si="50"/>
        <v>0</v>
      </c>
      <c r="N145" s="144">
        <f t="shared" si="50"/>
        <v>0</v>
      </c>
      <c r="O145" s="145">
        <f t="shared" si="50"/>
        <v>0</v>
      </c>
      <c r="P145" s="139" t="str">
        <f t="shared" si="45"/>
        <v/>
      </c>
      <c r="V145" s="11" t="s">
        <v>270</v>
      </c>
      <c r="W145" s="10" t="s">
        <v>46</v>
      </c>
      <c r="X145" s="5" t="s">
        <v>78</v>
      </c>
      <c r="Y145" s="5" t="s">
        <v>260</v>
      </c>
      <c r="Z145" s="5" t="s">
        <v>80</v>
      </c>
      <c r="AA145" s="158" t="s">
        <v>261</v>
      </c>
      <c r="AB145" s="2">
        <f t="shared" si="51"/>
        <v>4</v>
      </c>
      <c r="AC145" s="2">
        <f t="shared" si="52"/>
        <v>2</v>
      </c>
      <c r="AD145" s="20" t="b">
        <f>FALSE</f>
        <v>0</v>
      </c>
      <c r="AE145" s="20" t="b">
        <f t="shared" si="53"/>
        <v>0</v>
      </c>
      <c r="AF145" s="20" t="b">
        <f t="shared" si="54"/>
        <v>0</v>
      </c>
      <c r="AG145" s="6" t="str">
        <f t="shared" si="55"/>
        <v/>
      </c>
      <c r="AH145"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v>
      </c>
      <c r="AI145" s="6" t="str">
        <f t="shared" si="56"/>
        <v/>
      </c>
      <c r="AJ145"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v>
      </c>
      <c r="AK145" s="3" t="s">
        <v>27</v>
      </c>
    </row>
    <row r="146" spans="1:37" ht="39.950000000000003" customHeight="1">
      <c r="A146"/>
      <c r="B146" s="44">
        <v>120</v>
      </c>
      <c r="C146" s="11"/>
      <c r="D146" s="146" t="str">
        <f t="shared" si="41"/>
        <v/>
      </c>
      <c r="E146" s="141" t="str">
        <f t="shared" si="42"/>
        <v/>
      </c>
      <c r="F146" s="142" t="str">
        <f t="shared" si="43"/>
        <v/>
      </c>
      <c r="G146" s="143" t="str">
        <f t="shared" si="44"/>
        <v/>
      </c>
      <c r="H146" s="144">
        <f t="shared" si="50"/>
        <v>0</v>
      </c>
      <c r="I146" s="144">
        <f t="shared" si="50"/>
        <v>0</v>
      </c>
      <c r="J146" s="144">
        <f t="shared" si="50"/>
        <v>0</v>
      </c>
      <c r="K146" s="144">
        <f t="shared" si="50"/>
        <v>0</v>
      </c>
      <c r="L146" s="144">
        <f t="shared" si="50"/>
        <v>0</v>
      </c>
      <c r="M146" s="144">
        <f t="shared" si="50"/>
        <v>0</v>
      </c>
      <c r="N146" s="144">
        <f t="shared" si="50"/>
        <v>0</v>
      </c>
      <c r="O146" s="145">
        <f t="shared" si="50"/>
        <v>0</v>
      </c>
      <c r="P146" s="139" t="str">
        <f t="shared" si="45"/>
        <v/>
      </c>
      <c r="V146" s="11" t="s">
        <v>271</v>
      </c>
      <c r="W146" s="10" t="s">
        <v>46</v>
      </c>
      <c r="X146" s="7" t="s">
        <v>78</v>
      </c>
      <c r="Y146" s="7" t="s">
        <v>272</v>
      </c>
      <c r="Z146" s="7" t="s">
        <v>80</v>
      </c>
      <c r="AA146" s="158" t="s">
        <v>273</v>
      </c>
      <c r="AB146" s="1">
        <f t="shared" si="51"/>
        <v>7</v>
      </c>
      <c r="AC146" s="1">
        <f t="shared" si="52"/>
        <v>2</v>
      </c>
      <c r="AD146" s="21" t="b">
        <f>FALSE</f>
        <v>0</v>
      </c>
      <c r="AE146" s="21" t="b">
        <f t="shared" si="53"/>
        <v>0</v>
      </c>
      <c r="AF146" s="21" t="b">
        <f t="shared" si="54"/>
        <v>0</v>
      </c>
      <c r="AG146" s="6" t="str">
        <f t="shared" si="55"/>
        <v/>
      </c>
      <c r="AH146"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v>
      </c>
      <c r="AI146" s="6" t="str">
        <f t="shared" si="56"/>
        <v/>
      </c>
      <c r="AJ146"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v>
      </c>
      <c r="AK146" s="3" t="s">
        <v>27</v>
      </c>
    </row>
    <row r="147" spans="1:37" ht="39.950000000000003" customHeight="1">
      <c r="A147"/>
      <c r="B147" s="43">
        <v>121</v>
      </c>
      <c r="C147" s="11"/>
      <c r="D147" s="146" t="str">
        <f t="shared" si="41"/>
        <v/>
      </c>
      <c r="E147" s="141" t="str">
        <f t="shared" si="42"/>
        <v/>
      </c>
      <c r="F147" s="142" t="str">
        <f t="shared" si="43"/>
        <v/>
      </c>
      <c r="G147" s="143" t="str">
        <f t="shared" si="44"/>
        <v/>
      </c>
      <c r="H147" s="144">
        <f t="shared" ref="H147:O156" si="59">IF($G147="",0,--((SUMPRODUCT(--($V$15:$V$314&lt;&gt;""),--($W$15:$W$314=H$26),--($Z$15:$Z$314="contient"),--ISNUMBER(SEARCH(LOWER(TRIM($V$15:$V$314)),$G147)))+SUMPRODUCT(--($V$15:$V$314&lt;&gt;""),--($W$15:$W$314=H$26),--($Z$15:$Z$314="mot"),--ISNUMBER(SEARCH(" "&amp;LOWER(TRIM($V$15:$V$314))&amp;" ",$G147))))&gt;0))</f>
        <v>0</v>
      </c>
      <c r="I147" s="144">
        <f t="shared" si="59"/>
        <v>0</v>
      </c>
      <c r="J147" s="144">
        <f t="shared" si="59"/>
        <v>0</v>
      </c>
      <c r="K147" s="144">
        <f t="shared" si="59"/>
        <v>0</v>
      </c>
      <c r="L147" s="144">
        <f t="shared" si="59"/>
        <v>0</v>
      </c>
      <c r="M147" s="144">
        <f t="shared" si="59"/>
        <v>0</v>
      </c>
      <c r="N147" s="144">
        <f t="shared" si="59"/>
        <v>0</v>
      </c>
      <c r="O147" s="145">
        <f t="shared" si="59"/>
        <v>0</v>
      </c>
      <c r="P147" s="139" t="str">
        <f t="shared" si="45"/>
        <v/>
      </c>
      <c r="V147" s="11" t="s">
        <v>274</v>
      </c>
      <c r="W147" s="10" t="s">
        <v>46</v>
      </c>
      <c r="X147" s="5" t="s">
        <v>78</v>
      </c>
      <c r="Y147" s="5" t="s">
        <v>272</v>
      </c>
      <c r="Z147" s="5" t="s">
        <v>80</v>
      </c>
      <c r="AA147" s="158" t="s">
        <v>273</v>
      </c>
      <c r="AB147" s="2">
        <f t="shared" si="51"/>
        <v>11</v>
      </c>
      <c r="AC147" s="2">
        <f t="shared" si="52"/>
        <v>2</v>
      </c>
      <c r="AD147" s="20" t="b">
        <f>FALSE</f>
        <v>0</v>
      </c>
      <c r="AE147" s="20" t="b">
        <f t="shared" si="53"/>
        <v>1</v>
      </c>
      <c r="AF147" s="20" t="b">
        <f t="shared" si="54"/>
        <v>1</v>
      </c>
      <c r="AG147" s="6" t="str">
        <f t="shared" si="55"/>
        <v>🏷️ Matières premières &amp; origine : traçabilité</v>
      </c>
      <c r="AH147"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47" s="6" t="str">
        <f t="shared" si="56"/>
        <v>🏷️ Vérifier conformité : origine, labels, mentions, exigences client.</v>
      </c>
      <c r="AJ147"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47" s="3" t="s">
        <v>27</v>
      </c>
    </row>
    <row r="148" spans="1:37" ht="39.950000000000003" customHeight="1">
      <c r="A148"/>
      <c r="B148" s="44">
        <v>122</v>
      </c>
      <c r="C148" s="11"/>
      <c r="D148" s="146" t="str">
        <f t="shared" si="41"/>
        <v/>
      </c>
      <c r="E148" s="141" t="str">
        <f t="shared" si="42"/>
        <v/>
      </c>
      <c r="F148" s="142" t="str">
        <f t="shared" si="43"/>
        <v/>
      </c>
      <c r="G148" s="143" t="str">
        <f t="shared" si="44"/>
        <v/>
      </c>
      <c r="H148" s="144">
        <f t="shared" si="59"/>
        <v>0</v>
      </c>
      <c r="I148" s="144">
        <f t="shared" si="59"/>
        <v>0</v>
      </c>
      <c r="J148" s="144">
        <f t="shared" si="59"/>
        <v>0</v>
      </c>
      <c r="K148" s="144">
        <f t="shared" si="59"/>
        <v>0</v>
      </c>
      <c r="L148" s="144">
        <f t="shared" si="59"/>
        <v>0</v>
      </c>
      <c r="M148" s="144">
        <f t="shared" si="59"/>
        <v>0</v>
      </c>
      <c r="N148" s="144">
        <f t="shared" si="59"/>
        <v>0</v>
      </c>
      <c r="O148" s="145">
        <f t="shared" si="59"/>
        <v>0</v>
      </c>
      <c r="P148" s="139" t="str">
        <f t="shared" si="45"/>
        <v/>
      </c>
      <c r="V148" s="11" t="s">
        <v>275</v>
      </c>
      <c r="W148" s="10" t="s">
        <v>46</v>
      </c>
      <c r="X148" s="7" t="s">
        <v>78</v>
      </c>
      <c r="Y148" s="7" t="s">
        <v>272</v>
      </c>
      <c r="Z148" s="7" t="s">
        <v>80</v>
      </c>
      <c r="AA148" s="158" t="s">
        <v>273</v>
      </c>
      <c r="AB148" s="1">
        <f t="shared" si="51"/>
        <v>11</v>
      </c>
      <c r="AC148" s="1">
        <f t="shared" si="52"/>
        <v>2</v>
      </c>
      <c r="AD148" s="21" t="b">
        <f>FALSE</f>
        <v>0</v>
      </c>
      <c r="AE148" s="21" t="b">
        <f t="shared" si="53"/>
        <v>0</v>
      </c>
      <c r="AF148" s="21" t="b">
        <f t="shared" si="54"/>
        <v>0</v>
      </c>
      <c r="AG148" s="6" t="str">
        <f t="shared" si="55"/>
        <v/>
      </c>
      <c r="AH148"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48" s="6" t="str">
        <f t="shared" si="56"/>
        <v/>
      </c>
      <c r="AJ148"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48" s="3" t="s">
        <v>27</v>
      </c>
    </row>
    <row r="149" spans="1:37" ht="39.950000000000003" customHeight="1">
      <c r="A149"/>
      <c r="B149" s="43">
        <v>123</v>
      </c>
      <c r="C149" s="11"/>
      <c r="D149" s="146" t="str">
        <f t="shared" si="41"/>
        <v/>
      </c>
      <c r="E149" s="141" t="str">
        <f t="shared" si="42"/>
        <v/>
      </c>
      <c r="F149" s="142" t="str">
        <f t="shared" si="43"/>
        <v/>
      </c>
      <c r="G149" s="143" t="str">
        <f t="shared" si="44"/>
        <v/>
      </c>
      <c r="H149" s="144">
        <f t="shared" si="59"/>
        <v>0</v>
      </c>
      <c r="I149" s="144">
        <f t="shared" si="59"/>
        <v>0</v>
      </c>
      <c r="J149" s="144">
        <f t="shared" si="59"/>
        <v>0</v>
      </c>
      <c r="K149" s="144">
        <f t="shared" si="59"/>
        <v>0</v>
      </c>
      <c r="L149" s="144">
        <f t="shared" si="59"/>
        <v>0</v>
      </c>
      <c r="M149" s="144">
        <f t="shared" si="59"/>
        <v>0</v>
      </c>
      <c r="N149" s="144">
        <f t="shared" si="59"/>
        <v>0</v>
      </c>
      <c r="O149" s="145">
        <f t="shared" si="59"/>
        <v>0</v>
      </c>
      <c r="P149" s="139" t="str">
        <f t="shared" si="45"/>
        <v/>
      </c>
      <c r="V149" s="11" t="s">
        <v>276</v>
      </c>
      <c r="W149" s="10" t="s">
        <v>46</v>
      </c>
      <c r="X149" s="5" t="s">
        <v>78</v>
      </c>
      <c r="Y149" s="5" t="s">
        <v>272</v>
      </c>
      <c r="Z149" s="5" t="s">
        <v>80</v>
      </c>
      <c r="AA149" s="158" t="s">
        <v>273</v>
      </c>
      <c r="AB149" s="2">
        <f t="shared" si="51"/>
        <v>10</v>
      </c>
      <c r="AC149" s="2">
        <f t="shared" si="52"/>
        <v>2</v>
      </c>
      <c r="AD149" s="20" t="b">
        <f>FALSE</f>
        <v>0</v>
      </c>
      <c r="AE149" s="20" t="b">
        <f t="shared" si="53"/>
        <v>0</v>
      </c>
      <c r="AF149" s="20" t="b">
        <f t="shared" si="54"/>
        <v>0</v>
      </c>
      <c r="AG149" s="6" t="str">
        <f t="shared" si="55"/>
        <v/>
      </c>
      <c r="AH149"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49" s="6" t="str">
        <f t="shared" si="56"/>
        <v/>
      </c>
      <c r="AJ149"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49" s="3" t="s">
        <v>27</v>
      </c>
    </row>
    <row r="150" spans="1:37" ht="39.950000000000003" customHeight="1">
      <c r="A150"/>
      <c r="B150" s="44">
        <v>124</v>
      </c>
      <c r="C150" s="11"/>
      <c r="D150" s="146" t="str">
        <f t="shared" si="41"/>
        <v/>
      </c>
      <c r="E150" s="141" t="str">
        <f t="shared" si="42"/>
        <v/>
      </c>
      <c r="F150" s="142" t="str">
        <f t="shared" si="43"/>
        <v/>
      </c>
      <c r="G150" s="143" t="str">
        <f t="shared" si="44"/>
        <v/>
      </c>
      <c r="H150" s="144">
        <f t="shared" si="59"/>
        <v>0</v>
      </c>
      <c r="I150" s="144">
        <f t="shared" si="59"/>
        <v>0</v>
      </c>
      <c r="J150" s="144">
        <f t="shared" si="59"/>
        <v>0</v>
      </c>
      <c r="K150" s="144">
        <f t="shared" si="59"/>
        <v>0</v>
      </c>
      <c r="L150" s="144">
        <f t="shared" si="59"/>
        <v>0</v>
      </c>
      <c r="M150" s="144">
        <f t="shared" si="59"/>
        <v>0</v>
      </c>
      <c r="N150" s="144">
        <f t="shared" si="59"/>
        <v>0</v>
      </c>
      <c r="O150" s="145">
        <f t="shared" si="59"/>
        <v>0</v>
      </c>
      <c r="P150" s="139" t="str">
        <f t="shared" si="45"/>
        <v/>
      </c>
      <c r="V150" s="11" t="s">
        <v>277</v>
      </c>
      <c r="W150" s="10" t="s">
        <v>46</v>
      </c>
      <c r="X150" s="7" t="s">
        <v>78</v>
      </c>
      <c r="Y150" s="7" t="s">
        <v>272</v>
      </c>
      <c r="Z150" s="7" t="s">
        <v>80</v>
      </c>
      <c r="AA150" s="158" t="s">
        <v>273</v>
      </c>
      <c r="AB150" s="1">
        <f t="shared" si="51"/>
        <v>8</v>
      </c>
      <c r="AC150" s="1">
        <f t="shared" si="52"/>
        <v>2</v>
      </c>
      <c r="AD150" s="21" t="b">
        <f>FALSE</f>
        <v>0</v>
      </c>
      <c r="AE150" s="21" t="b">
        <f t="shared" si="53"/>
        <v>0</v>
      </c>
      <c r="AF150" s="21" t="b">
        <f t="shared" si="54"/>
        <v>0</v>
      </c>
      <c r="AG150" s="6" t="str">
        <f t="shared" si="55"/>
        <v/>
      </c>
      <c r="AH150"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50" s="6" t="str">
        <f t="shared" si="56"/>
        <v/>
      </c>
      <c r="AJ150"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50" s="3" t="s">
        <v>27</v>
      </c>
    </row>
    <row r="151" spans="1:37" ht="39.950000000000003" customHeight="1">
      <c r="A151"/>
      <c r="B151" s="43">
        <v>125</v>
      </c>
      <c r="C151" s="11"/>
      <c r="D151" s="146" t="str">
        <f t="shared" si="41"/>
        <v/>
      </c>
      <c r="E151" s="141" t="str">
        <f t="shared" si="42"/>
        <v/>
      </c>
      <c r="F151" s="142" t="str">
        <f t="shared" si="43"/>
        <v/>
      </c>
      <c r="G151" s="143" t="str">
        <f t="shared" si="44"/>
        <v/>
      </c>
      <c r="H151" s="144">
        <f t="shared" si="59"/>
        <v>0</v>
      </c>
      <c r="I151" s="144">
        <f t="shared" si="59"/>
        <v>0</v>
      </c>
      <c r="J151" s="144">
        <f t="shared" si="59"/>
        <v>0</v>
      </c>
      <c r="K151" s="144">
        <f t="shared" si="59"/>
        <v>0</v>
      </c>
      <c r="L151" s="144">
        <f t="shared" si="59"/>
        <v>0</v>
      </c>
      <c r="M151" s="144">
        <f t="shared" si="59"/>
        <v>0</v>
      </c>
      <c r="N151" s="144">
        <f t="shared" si="59"/>
        <v>0</v>
      </c>
      <c r="O151" s="145">
        <f t="shared" si="59"/>
        <v>0</v>
      </c>
      <c r="P151" s="139" t="str">
        <f t="shared" si="45"/>
        <v/>
      </c>
      <c r="V151" s="11" t="s">
        <v>278</v>
      </c>
      <c r="W151" s="10" t="s">
        <v>46</v>
      </c>
      <c r="X151" s="5" t="s">
        <v>78</v>
      </c>
      <c r="Y151" s="5" t="s">
        <v>272</v>
      </c>
      <c r="Z151" s="5" t="s">
        <v>80</v>
      </c>
      <c r="AA151" s="158" t="s">
        <v>273</v>
      </c>
      <c r="AB151" s="2">
        <f t="shared" si="51"/>
        <v>8</v>
      </c>
      <c r="AC151" s="2">
        <f t="shared" si="52"/>
        <v>2</v>
      </c>
      <c r="AD151" s="20" t="b">
        <f>FALSE</f>
        <v>0</v>
      </c>
      <c r="AE151" s="20" t="b">
        <f t="shared" si="53"/>
        <v>0</v>
      </c>
      <c r="AF151" s="20" t="b">
        <f t="shared" si="54"/>
        <v>0</v>
      </c>
      <c r="AG151" s="6" t="str">
        <f t="shared" si="55"/>
        <v/>
      </c>
      <c r="AH151"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51" s="6" t="str">
        <f t="shared" si="56"/>
        <v/>
      </c>
      <c r="AJ151"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51" s="3" t="s">
        <v>27</v>
      </c>
    </row>
    <row r="152" spans="1:37" ht="39.950000000000003" customHeight="1">
      <c r="A152"/>
      <c r="B152" s="44">
        <v>126</v>
      </c>
      <c r="C152" s="11"/>
      <c r="D152" s="146" t="str">
        <f t="shared" si="41"/>
        <v/>
      </c>
      <c r="E152" s="141" t="str">
        <f t="shared" si="42"/>
        <v/>
      </c>
      <c r="F152" s="142" t="str">
        <f t="shared" si="43"/>
        <v/>
      </c>
      <c r="G152" s="143" t="str">
        <f t="shared" si="44"/>
        <v/>
      </c>
      <c r="H152" s="144">
        <f t="shared" si="59"/>
        <v>0</v>
      </c>
      <c r="I152" s="144">
        <f t="shared" si="59"/>
        <v>0</v>
      </c>
      <c r="J152" s="144">
        <f t="shared" si="59"/>
        <v>0</v>
      </c>
      <c r="K152" s="144">
        <f t="shared" si="59"/>
        <v>0</v>
      </c>
      <c r="L152" s="144">
        <f t="shared" si="59"/>
        <v>0</v>
      </c>
      <c r="M152" s="144">
        <f t="shared" si="59"/>
        <v>0</v>
      </c>
      <c r="N152" s="144">
        <f t="shared" si="59"/>
        <v>0</v>
      </c>
      <c r="O152" s="145">
        <f t="shared" si="59"/>
        <v>0</v>
      </c>
      <c r="P152" s="139" t="str">
        <f t="shared" si="45"/>
        <v/>
      </c>
      <c r="V152" s="11" t="s">
        <v>279</v>
      </c>
      <c r="W152" s="10" t="s">
        <v>46</v>
      </c>
      <c r="X152" s="7" t="s">
        <v>78</v>
      </c>
      <c r="Y152" s="7" t="s">
        <v>272</v>
      </c>
      <c r="Z152" s="7" t="s">
        <v>163</v>
      </c>
      <c r="AA152" s="158" t="s">
        <v>273</v>
      </c>
      <c r="AB152" s="1">
        <f t="shared" si="51"/>
        <v>11</v>
      </c>
      <c r="AC152" s="1">
        <f t="shared" si="52"/>
        <v>2</v>
      </c>
      <c r="AD152" s="21" t="b">
        <f>FALSE</f>
        <v>0</v>
      </c>
      <c r="AE152" s="21" t="b">
        <f t="shared" si="53"/>
        <v>0</v>
      </c>
      <c r="AF152" s="21" t="b">
        <f t="shared" si="54"/>
        <v>0</v>
      </c>
      <c r="AG152" s="6" t="str">
        <f t="shared" si="55"/>
        <v/>
      </c>
      <c r="AH152"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52" s="6" t="str">
        <f t="shared" si="56"/>
        <v/>
      </c>
      <c r="AJ152"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52" s="3" t="s">
        <v>27</v>
      </c>
    </row>
    <row r="153" spans="1:37" ht="39.950000000000003" customHeight="1">
      <c r="A153"/>
      <c r="B153" s="43">
        <v>127</v>
      </c>
      <c r="C153" s="11"/>
      <c r="D153" s="146" t="str">
        <f t="shared" si="41"/>
        <v/>
      </c>
      <c r="E153" s="141" t="str">
        <f t="shared" si="42"/>
        <v/>
      </c>
      <c r="F153" s="142" t="str">
        <f t="shared" si="43"/>
        <v/>
      </c>
      <c r="G153" s="143" t="str">
        <f t="shared" si="44"/>
        <v/>
      </c>
      <c r="H153" s="144">
        <f t="shared" si="59"/>
        <v>0</v>
      </c>
      <c r="I153" s="144">
        <f t="shared" si="59"/>
        <v>0</v>
      </c>
      <c r="J153" s="144">
        <f t="shared" si="59"/>
        <v>0</v>
      </c>
      <c r="K153" s="144">
        <f t="shared" si="59"/>
        <v>0</v>
      </c>
      <c r="L153" s="144">
        <f t="shared" si="59"/>
        <v>0</v>
      </c>
      <c r="M153" s="144">
        <f t="shared" si="59"/>
        <v>0</v>
      </c>
      <c r="N153" s="144">
        <f t="shared" si="59"/>
        <v>0</v>
      </c>
      <c r="O153" s="145">
        <f t="shared" si="59"/>
        <v>0</v>
      </c>
      <c r="P153" s="139" t="str">
        <f t="shared" si="45"/>
        <v/>
      </c>
      <c r="V153" s="11" t="s">
        <v>280</v>
      </c>
      <c r="W153" s="10" t="s">
        <v>46</v>
      </c>
      <c r="X153" s="5" t="s">
        <v>78</v>
      </c>
      <c r="Y153" s="5" t="s">
        <v>272</v>
      </c>
      <c r="Z153" s="5" t="s">
        <v>80</v>
      </c>
      <c r="AA153" s="158" t="s">
        <v>273</v>
      </c>
      <c r="AB153" s="2">
        <f t="shared" si="51"/>
        <v>3</v>
      </c>
      <c r="AC153" s="2">
        <f t="shared" si="52"/>
        <v>2</v>
      </c>
      <c r="AD153" s="20" t="b">
        <f>FALSE</f>
        <v>0</v>
      </c>
      <c r="AE153" s="20" t="b">
        <f t="shared" si="53"/>
        <v>0</v>
      </c>
      <c r="AF153" s="20" t="b">
        <f t="shared" si="54"/>
        <v>0</v>
      </c>
      <c r="AG153" s="6" t="str">
        <f t="shared" si="55"/>
        <v/>
      </c>
      <c r="AH153"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53" s="6" t="str">
        <f t="shared" si="56"/>
        <v/>
      </c>
      <c r="AJ153"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53" s="3" t="s">
        <v>27</v>
      </c>
    </row>
    <row r="154" spans="1:37" ht="39.950000000000003" customHeight="1">
      <c r="A154"/>
      <c r="B154" s="44">
        <v>128</v>
      </c>
      <c r="C154" s="11"/>
      <c r="D154" s="146" t="str">
        <f t="shared" si="41"/>
        <v/>
      </c>
      <c r="E154" s="141" t="str">
        <f t="shared" si="42"/>
        <v/>
      </c>
      <c r="F154" s="142" t="str">
        <f t="shared" si="43"/>
        <v/>
      </c>
      <c r="G154" s="143" t="str">
        <f t="shared" si="44"/>
        <v/>
      </c>
      <c r="H154" s="144">
        <f t="shared" si="59"/>
        <v>0</v>
      </c>
      <c r="I154" s="144">
        <f t="shared" si="59"/>
        <v>0</v>
      </c>
      <c r="J154" s="144">
        <f t="shared" si="59"/>
        <v>0</v>
      </c>
      <c r="K154" s="144">
        <f t="shared" si="59"/>
        <v>0</v>
      </c>
      <c r="L154" s="144">
        <f t="shared" si="59"/>
        <v>0</v>
      </c>
      <c r="M154" s="144">
        <f t="shared" si="59"/>
        <v>0</v>
      </c>
      <c r="N154" s="144">
        <f t="shared" si="59"/>
        <v>0</v>
      </c>
      <c r="O154" s="145">
        <f t="shared" si="59"/>
        <v>0</v>
      </c>
      <c r="P154" s="139" t="str">
        <f t="shared" si="45"/>
        <v/>
      </c>
      <c r="V154" s="11" t="s">
        <v>281</v>
      </c>
      <c r="W154" s="10" t="s">
        <v>46</v>
      </c>
      <c r="X154" s="7" t="s">
        <v>78</v>
      </c>
      <c r="Y154" s="7" t="s">
        <v>272</v>
      </c>
      <c r="Z154" s="7" t="s">
        <v>80</v>
      </c>
      <c r="AA154" s="158" t="s">
        <v>273</v>
      </c>
      <c r="AB154" s="1">
        <f t="shared" si="51"/>
        <v>3</v>
      </c>
      <c r="AC154" s="1">
        <f t="shared" si="52"/>
        <v>2</v>
      </c>
      <c r="AD154" s="21" t="b">
        <f>FALSE</f>
        <v>0</v>
      </c>
      <c r="AE154" s="21" t="b">
        <f t="shared" si="53"/>
        <v>0</v>
      </c>
      <c r="AF154" s="21" t="b">
        <f t="shared" si="54"/>
        <v>0</v>
      </c>
      <c r="AG154" s="6" t="str">
        <f t="shared" si="55"/>
        <v/>
      </c>
      <c r="AH154"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54" s="6" t="str">
        <f t="shared" si="56"/>
        <v/>
      </c>
      <c r="AJ154"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54" s="3" t="s">
        <v>27</v>
      </c>
    </row>
    <row r="155" spans="1:37" ht="39.950000000000003" customHeight="1">
      <c r="A155"/>
      <c r="B155" s="43">
        <v>129</v>
      </c>
      <c r="C155" s="11"/>
      <c r="D155" s="146" t="str">
        <f t="shared" ref="D155:D218" si="60">IF($C155="","",IF((IF($H155=1,H$26&amp;" • ","")&amp;IF($I155=1,I$26&amp;" • ","")&amp;IF($J155=1,J$26&amp;" • ","")&amp;IF($K155=1,K$26&amp;" • ","")&amp;IF($L155=1,L$26&amp;" • ","")&amp;IF($M155=1,M$26&amp;" • ","")&amp;IF($N155=1,N$26&amp;" • ","")&amp;IF($O155=1,O$26&amp;" • ",""))="","",LEFT((IF($H155=1,H$26&amp;" • ","")&amp;IF($I155=1,I$26&amp;" • ","")&amp;IF($J155=1,J$26&amp;" • ","")&amp;IF($K155=1,K$26&amp;" • ","")&amp;IF($L155=1,L$26&amp;" • ","")&amp;IF($M155=1,M$26&amp;" • ","")&amp;IF($N155=1,N$26&amp;" • ","")&amp;IF($O155=1,O$26&amp;" • ","")),LEN((IF($H155=1,H$26&amp;" • ","")&amp;IF($I155=1,I$26&amp;" • ","")&amp;IF($J155=1,J$26&amp;" • ","")&amp;IF($K155=1,K$26&amp;" • ","")&amp;IF($L155=1,L$26&amp;" • ","")&amp;IF($M155=1,M$26&amp;" • ","")&amp;IF($N155=1,N$26&amp;" • ","")&amp;IF($O155=1,O$26&amp;" • ","")))-3)))</f>
        <v/>
      </c>
      <c r="E155" s="141" t="str">
        <f t="shared" ref="E155:E218" si="61">IF($C155="","",SUMPRODUCT(--($V$15:$V$314&lt;&gt;"")*--($Z$15:$Z$314="contient")*--ISNUMBER(SEARCH(LOWER(TRIM($V$15:$V$314)),$G155)))+SUMPRODUCT(--($V$15:$V$314&lt;&gt;"")*--($Z$15:$Z$314="mot")*--ISNUMBER(SEARCH(" "&amp;LOWER(TRIM($V$15:$V$314))&amp;" ",$G155))))</f>
        <v/>
      </c>
      <c r="F155" s="142" t="str">
        <f t="shared" ref="F155:F218" si="62">IF($C155="","",IF((IF($H155=1,"• "&amp;I$11&amp;CHAR(10),"")&amp;IF($I155=1,"• "&amp;I$12&amp;CHAR(10),"")&amp;IF($J155=1,"• "&amp;I$13&amp;CHAR(10),"")&amp;IF($K155=1,"• "&amp;I$14&amp;CHAR(10),"")&amp;IF($L155=1,"• "&amp;I$15&amp;CHAR(10),"")&amp;IF($M155=1,"• "&amp;I$16&amp;CHAR(10),"")&amp;IF($N155=1,"• "&amp;I$17&amp;CHAR(10),"")&amp;IF($O155=1,"• "&amp;I$18&amp;CHAR(10),""))="","",LEFT((IF($H155=1,"• "&amp;I$11&amp;CHAR(10),"")&amp;IF($I155=1,"• "&amp;I$12&amp;CHAR(10),"")&amp;IF($J155=1,"• "&amp;I$13&amp;CHAR(10),"")&amp;IF($K155=1,"• "&amp;I$14&amp;CHAR(10),"")&amp;IF($L155=1,"• "&amp;I$15&amp;CHAR(10),"")&amp;IF($M155=1,"• "&amp;I$16&amp;CHAR(10),"")&amp;IF($N155=1,"• "&amp;I$17&amp;CHAR(10),"")&amp;IF($O155=1,"• "&amp;I$18&amp;CHAR(10),"")),LEN((IF($H155=1,"• "&amp;I$11&amp;CHAR(10),"")&amp;IF($I155=1,"• "&amp;I$12&amp;CHAR(10),"")&amp;IF($J155=1,"• "&amp;I$13&amp;CHAR(10),"")&amp;IF($K155=1,"• "&amp;I$14&amp;CHAR(10),"")&amp;IF($L155=1,"• "&amp;I$15&amp;CHAR(10),"")&amp;IF($M155=1,"• "&amp;I$16&amp;CHAR(10),"")&amp;IF($N155=1,"• "&amp;I$17&amp;CHAR(10),"")&amp;IF($O155=1,"• "&amp;I$18&amp;CHAR(10),"")))-1)))</f>
        <v/>
      </c>
      <c r="G155" s="143" t="str">
        <f t="shared" ref="G155:G218" si="63">IF($P155="",""," "&amp;$P155&amp;" ")</f>
        <v/>
      </c>
      <c r="H155" s="144">
        <f t="shared" si="59"/>
        <v>0</v>
      </c>
      <c r="I155" s="144">
        <f t="shared" si="59"/>
        <v>0</v>
      </c>
      <c r="J155" s="144">
        <f t="shared" si="59"/>
        <v>0</v>
      </c>
      <c r="K155" s="144">
        <f t="shared" si="59"/>
        <v>0</v>
      </c>
      <c r="L155" s="144">
        <f t="shared" si="59"/>
        <v>0</v>
      </c>
      <c r="M155" s="144">
        <f t="shared" si="59"/>
        <v>0</v>
      </c>
      <c r="N155" s="144">
        <f t="shared" si="59"/>
        <v>0</v>
      </c>
      <c r="O155" s="145">
        <f t="shared" si="59"/>
        <v>0</v>
      </c>
      <c r="P155" s="139" t="str">
        <f t="shared" ref="P155:P218" si="64">IF($C155="","",LOWER(TRIM(CLEAN(SUBSTITUTE(SUBSTITUTE(SUBSTITUTE(SUBSTITUTE(SUBSTITUTE(SUBSTITUTE(SUBSTITUTE(SUBSTITUTE(SUBSTITUTE(SUBSTITUTE(SUBSTITUTE(SUBSTITUTE(SUBSTITUTE(SUBSTITUTE(SUBSTITUTE(SUBSTITUTE($C155,CHAR(160)," "),CHAR(9)," "),CHAR(10)," "),CHAR(13)," "),"’","'"),"."," "),","," "),";"," "),":"," "),"!"," "),"?"," "),"«"," "),"»"," "),"("," "),")"," "),"-"," ")))))</f>
        <v/>
      </c>
      <c r="V155" s="11" t="s">
        <v>282</v>
      </c>
      <c r="W155" s="10" t="s">
        <v>46</v>
      </c>
      <c r="X155" s="5" t="s">
        <v>78</v>
      </c>
      <c r="Y155" s="5" t="s">
        <v>272</v>
      </c>
      <c r="Z155" s="5" t="s">
        <v>80</v>
      </c>
      <c r="AA155" s="158" t="s">
        <v>273</v>
      </c>
      <c r="AB155" s="2">
        <f t="shared" si="51"/>
        <v>3</v>
      </c>
      <c r="AC155" s="2">
        <f t="shared" si="52"/>
        <v>2</v>
      </c>
      <c r="AD155" s="20" t="b">
        <f>FALSE</f>
        <v>0</v>
      </c>
      <c r="AE155" s="20" t="b">
        <f t="shared" si="53"/>
        <v>0</v>
      </c>
      <c r="AF155" s="20" t="b">
        <f t="shared" si="54"/>
        <v>0</v>
      </c>
      <c r="AG155" s="6" t="str">
        <f t="shared" si="55"/>
        <v/>
      </c>
      <c r="AH155"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55" s="6" t="str">
        <f t="shared" si="56"/>
        <v/>
      </c>
      <c r="AJ155"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55" s="3" t="s">
        <v>27</v>
      </c>
    </row>
    <row r="156" spans="1:37" ht="39.950000000000003" customHeight="1">
      <c r="A156"/>
      <c r="B156" s="44">
        <v>130</v>
      </c>
      <c r="C156" s="11"/>
      <c r="D156" s="146" t="str">
        <f t="shared" si="60"/>
        <v/>
      </c>
      <c r="E156" s="141" t="str">
        <f t="shared" si="61"/>
        <v/>
      </c>
      <c r="F156" s="142" t="str">
        <f t="shared" si="62"/>
        <v/>
      </c>
      <c r="G156" s="143" t="str">
        <f t="shared" si="63"/>
        <v/>
      </c>
      <c r="H156" s="144">
        <f t="shared" si="59"/>
        <v>0</v>
      </c>
      <c r="I156" s="144">
        <f t="shared" si="59"/>
        <v>0</v>
      </c>
      <c r="J156" s="144">
        <f t="shared" si="59"/>
        <v>0</v>
      </c>
      <c r="K156" s="144">
        <f t="shared" si="59"/>
        <v>0</v>
      </c>
      <c r="L156" s="144">
        <f t="shared" si="59"/>
        <v>0</v>
      </c>
      <c r="M156" s="144">
        <f t="shared" si="59"/>
        <v>0</v>
      </c>
      <c r="N156" s="144">
        <f t="shared" si="59"/>
        <v>0</v>
      </c>
      <c r="O156" s="145">
        <f t="shared" si="59"/>
        <v>0</v>
      </c>
      <c r="P156" s="139" t="str">
        <f t="shared" si="64"/>
        <v/>
      </c>
      <c r="V156" s="11" t="s">
        <v>283</v>
      </c>
      <c r="W156" s="10" t="s">
        <v>46</v>
      </c>
      <c r="X156" s="7" t="s">
        <v>78</v>
      </c>
      <c r="Y156" s="7" t="s">
        <v>272</v>
      </c>
      <c r="Z156" s="7" t="s">
        <v>80</v>
      </c>
      <c r="AA156" s="158" t="s">
        <v>273</v>
      </c>
      <c r="AB156" s="1">
        <f t="shared" si="51"/>
        <v>5</v>
      </c>
      <c r="AC156" s="1">
        <f t="shared" si="52"/>
        <v>2</v>
      </c>
      <c r="AD156" s="21" t="b">
        <f>FALSE</f>
        <v>0</v>
      </c>
      <c r="AE156" s="21" t="b">
        <f t="shared" si="53"/>
        <v>0</v>
      </c>
      <c r="AF156" s="21" t="b">
        <f t="shared" si="54"/>
        <v>0</v>
      </c>
      <c r="AG156" s="6" t="str">
        <f t="shared" si="55"/>
        <v/>
      </c>
      <c r="AH156"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56" s="6" t="str">
        <f t="shared" si="56"/>
        <v/>
      </c>
      <c r="AJ156"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56" s="3" t="s">
        <v>27</v>
      </c>
    </row>
    <row r="157" spans="1:37" ht="39.950000000000003" customHeight="1">
      <c r="A157"/>
      <c r="B157" s="43">
        <v>131</v>
      </c>
      <c r="C157" s="11"/>
      <c r="D157" s="146" t="str">
        <f t="shared" si="60"/>
        <v/>
      </c>
      <c r="E157" s="141" t="str">
        <f t="shared" si="61"/>
        <v/>
      </c>
      <c r="F157" s="142" t="str">
        <f t="shared" si="62"/>
        <v/>
      </c>
      <c r="G157" s="143" t="str">
        <f t="shared" si="63"/>
        <v/>
      </c>
      <c r="H157" s="144">
        <f t="shared" ref="H157:O166" si="65">IF($G157="",0,--((SUMPRODUCT(--($V$15:$V$314&lt;&gt;""),--($W$15:$W$314=H$26),--($Z$15:$Z$314="contient"),--ISNUMBER(SEARCH(LOWER(TRIM($V$15:$V$314)),$G157)))+SUMPRODUCT(--($V$15:$V$314&lt;&gt;""),--($W$15:$W$314=H$26),--($Z$15:$Z$314="mot"),--ISNUMBER(SEARCH(" "&amp;LOWER(TRIM($V$15:$V$314))&amp;" ",$G157))))&gt;0))</f>
        <v>0</v>
      </c>
      <c r="I157" s="144">
        <f t="shared" si="65"/>
        <v>0</v>
      </c>
      <c r="J157" s="144">
        <f t="shared" si="65"/>
        <v>0</v>
      </c>
      <c r="K157" s="144">
        <f t="shared" si="65"/>
        <v>0</v>
      </c>
      <c r="L157" s="144">
        <f t="shared" si="65"/>
        <v>0</v>
      </c>
      <c r="M157" s="144">
        <f t="shared" si="65"/>
        <v>0</v>
      </c>
      <c r="N157" s="144">
        <f t="shared" si="65"/>
        <v>0</v>
      </c>
      <c r="O157" s="145">
        <f t="shared" si="65"/>
        <v>0</v>
      </c>
      <c r="P157" s="139" t="str">
        <f t="shared" si="64"/>
        <v/>
      </c>
      <c r="V157" s="11" t="s">
        <v>284</v>
      </c>
      <c r="W157" s="10" t="s">
        <v>46</v>
      </c>
      <c r="X157" s="5" t="s">
        <v>78</v>
      </c>
      <c r="Y157" s="5" t="s">
        <v>272</v>
      </c>
      <c r="Z157" s="5" t="s">
        <v>80</v>
      </c>
      <c r="AA157" s="158" t="s">
        <v>273</v>
      </c>
      <c r="AB157" s="2">
        <f t="shared" si="51"/>
        <v>6</v>
      </c>
      <c r="AC157" s="2">
        <f t="shared" si="52"/>
        <v>2</v>
      </c>
      <c r="AD157" s="20" t="b">
        <f>FALSE</f>
        <v>0</v>
      </c>
      <c r="AE157" s="20" t="b">
        <f t="shared" si="53"/>
        <v>0</v>
      </c>
      <c r="AF157" s="20" t="b">
        <f t="shared" si="54"/>
        <v>0</v>
      </c>
      <c r="AG157" s="6" t="str">
        <f t="shared" si="55"/>
        <v/>
      </c>
      <c r="AH157"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57" s="6" t="str">
        <f t="shared" si="56"/>
        <v/>
      </c>
      <c r="AJ157"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57" s="3" t="s">
        <v>27</v>
      </c>
    </row>
    <row r="158" spans="1:37" ht="39.950000000000003" customHeight="1">
      <c r="A158"/>
      <c r="B158" s="44">
        <v>132</v>
      </c>
      <c r="C158" s="11"/>
      <c r="D158" s="146" t="str">
        <f t="shared" si="60"/>
        <v/>
      </c>
      <c r="E158" s="141" t="str">
        <f t="shared" si="61"/>
        <v/>
      </c>
      <c r="F158" s="142" t="str">
        <f t="shared" si="62"/>
        <v/>
      </c>
      <c r="G158" s="143" t="str">
        <f t="shared" si="63"/>
        <v/>
      </c>
      <c r="H158" s="144">
        <f t="shared" si="65"/>
        <v>0</v>
      </c>
      <c r="I158" s="144">
        <f t="shared" si="65"/>
        <v>0</v>
      </c>
      <c r="J158" s="144">
        <f t="shared" si="65"/>
        <v>0</v>
      </c>
      <c r="K158" s="144">
        <f t="shared" si="65"/>
        <v>0</v>
      </c>
      <c r="L158" s="144">
        <f t="shared" si="65"/>
        <v>0</v>
      </c>
      <c r="M158" s="144">
        <f t="shared" si="65"/>
        <v>0</v>
      </c>
      <c r="N158" s="144">
        <f t="shared" si="65"/>
        <v>0</v>
      </c>
      <c r="O158" s="145">
        <f t="shared" si="65"/>
        <v>0</v>
      </c>
      <c r="P158" s="139" t="str">
        <f t="shared" si="64"/>
        <v/>
      </c>
      <c r="V158" s="11" t="s">
        <v>285</v>
      </c>
      <c r="W158" s="10" t="s">
        <v>51</v>
      </c>
      <c r="X158" s="7" t="s">
        <v>241</v>
      </c>
      <c r="Y158" s="7" t="s">
        <v>286</v>
      </c>
      <c r="Z158" s="7" t="s">
        <v>80</v>
      </c>
      <c r="AA158" s="158" t="s">
        <v>287</v>
      </c>
      <c r="AB158" s="1">
        <f t="shared" si="51"/>
        <v>9</v>
      </c>
      <c r="AC158" s="1">
        <f t="shared" si="52"/>
        <v>1</v>
      </c>
      <c r="AD158" s="21" t="b">
        <f>FALSE</f>
        <v>0</v>
      </c>
      <c r="AE158" s="21" t="b">
        <f t="shared" si="53"/>
        <v>0</v>
      </c>
      <c r="AF158" s="21" t="b">
        <f t="shared" si="54"/>
        <v>0</v>
      </c>
      <c r="AG158" s="6" t="str">
        <f t="shared" si="55"/>
        <v/>
      </c>
      <c r="AH158"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58" s="6" t="str">
        <f t="shared" si="56"/>
        <v/>
      </c>
      <c r="AJ158"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58" s="3" t="s">
        <v>27</v>
      </c>
    </row>
    <row r="159" spans="1:37" ht="39.950000000000003" customHeight="1">
      <c r="A159"/>
      <c r="B159" s="43">
        <v>133</v>
      </c>
      <c r="C159" s="11"/>
      <c r="D159" s="146" t="str">
        <f t="shared" si="60"/>
        <v/>
      </c>
      <c r="E159" s="141" t="str">
        <f t="shared" si="61"/>
        <v/>
      </c>
      <c r="F159" s="142" t="str">
        <f t="shared" si="62"/>
        <v/>
      </c>
      <c r="G159" s="143" t="str">
        <f t="shared" si="63"/>
        <v/>
      </c>
      <c r="H159" s="144">
        <f t="shared" si="65"/>
        <v>0</v>
      </c>
      <c r="I159" s="144">
        <f t="shared" si="65"/>
        <v>0</v>
      </c>
      <c r="J159" s="144">
        <f t="shared" si="65"/>
        <v>0</v>
      </c>
      <c r="K159" s="144">
        <f t="shared" si="65"/>
        <v>0</v>
      </c>
      <c r="L159" s="144">
        <f t="shared" si="65"/>
        <v>0</v>
      </c>
      <c r="M159" s="144">
        <f t="shared" si="65"/>
        <v>0</v>
      </c>
      <c r="N159" s="144">
        <f t="shared" si="65"/>
        <v>0</v>
      </c>
      <c r="O159" s="145">
        <f t="shared" si="65"/>
        <v>0</v>
      </c>
      <c r="P159" s="139" t="str">
        <f t="shared" si="64"/>
        <v/>
      </c>
      <c r="V159" s="11" t="s">
        <v>288</v>
      </c>
      <c r="W159" s="10" t="s">
        <v>51</v>
      </c>
      <c r="X159" s="5" t="s">
        <v>241</v>
      </c>
      <c r="Y159" s="5" t="s">
        <v>286</v>
      </c>
      <c r="Z159" s="5" t="s">
        <v>80</v>
      </c>
      <c r="AA159" s="158" t="s">
        <v>287</v>
      </c>
      <c r="AB159" s="2">
        <f t="shared" si="51"/>
        <v>9</v>
      </c>
      <c r="AC159" s="2">
        <f t="shared" si="52"/>
        <v>1</v>
      </c>
      <c r="AD159" s="20" t="b">
        <f>FALSE</f>
        <v>0</v>
      </c>
      <c r="AE159" s="20" t="b">
        <f t="shared" si="53"/>
        <v>0</v>
      </c>
      <c r="AF159" s="20" t="b">
        <f t="shared" si="54"/>
        <v>0</v>
      </c>
      <c r="AG159" s="6" t="str">
        <f t="shared" si="55"/>
        <v/>
      </c>
      <c r="AH159"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59" s="6" t="str">
        <f t="shared" si="56"/>
        <v/>
      </c>
      <c r="AJ159"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59" s="3" t="s">
        <v>27</v>
      </c>
    </row>
    <row r="160" spans="1:37" ht="39.950000000000003" customHeight="1">
      <c r="A160"/>
      <c r="B160" s="44">
        <v>134</v>
      </c>
      <c r="C160" s="11"/>
      <c r="D160" s="146" t="str">
        <f t="shared" si="60"/>
        <v/>
      </c>
      <c r="E160" s="141" t="str">
        <f t="shared" si="61"/>
        <v/>
      </c>
      <c r="F160" s="142" t="str">
        <f t="shared" si="62"/>
        <v/>
      </c>
      <c r="G160" s="143" t="str">
        <f t="shared" si="63"/>
        <v/>
      </c>
      <c r="H160" s="144">
        <f t="shared" si="65"/>
        <v>0</v>
      </c>
      <c r="I160" s="144">
        <f t="shared" si="65"/>
        <v>0</v>
      </c>
      <c r="J160" s="144">
        <f t="shared" si="65"/>
        <v>0</v>
      </c>
      <c r="K160" s="144">
        <f t="shared" si="65"/>
        <v>0</v>
      </c>
      <c r="L160" s="144">
        <f t="shared" si="65"/>
        <v>0</v>
      </c>
      <c r="M160" s="144">
        <f t="shared" si="65"/>
        <v>0</v>
      </c>
      <c r="N160" s="144">
        <f t="shared" si="65"/>
        <v>0</v>
      </c>
      <c r="O160" s="145">
        <f t="shared" si="65"/>
        <v>0</v>
      </c>
      <c r="P160" s="139" t="str">
        <f t="shared" si="64"/>
        <v/>
      </c>
      <c r="V160" s="11" t="s">
        <v>289</v>
      </c>
      <c r="W160" s="10" t="s">
        <v>51</v>
      </c>
      <c r="X160" s="7" t="s">
        <v>241</v>
      </c>
      <c r="Y160" s="7" t="s">
        <v>286</v>
      </c>
      <c r="Z160" s="7" t="s">
        <v>80</v>
      </c>
      <c r="AA160" s="158" t="s">
        <v>287</v>
      </c>
      <c r="AB160" s="1">
        <f t="shared" si="51"/>
        <v>8</v>
      </c>
      <c r="AC160" s="1">
        <f t="shared" si="52"/>
        <v>1</v>
      </c>
      <c r="AD160" s="21" t="b">
        <f>FALSE</f>
        <v>0</v>
      </c>
      <c r="AE160" s="21" t="b">
        <f t="shared" si="53"/>
        <v>0</v>
      </c>
      <c r="AF160" s="21" t="b">
        <f t="shared" si="54"/>
        <v>0</v>
      </c>
      <c r="AG160" s="6" t="str">
        <f t="shared" si="55"/>
        <v/>
      </c>
      <c r="AH160"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60" s="6" t="str">
        <f t="shared" si="56"/>
        <v/>
      </c>
      <c r="AJ160"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60" s="3" t="s">
        <v>27</v>
      </c>
    </row>
    <row r="161" spans="1:37" ht="39.950000000000003" customHeight="1">
      <c r="A161"/>
      <c r="B161" s="43">
        <v>135</v>
      </c>
      <c r="C161" s="11"/>
      <c r="D161" s="146" t="str">
        <f t="shared" si="60"/>
        <v/>
      </c>
      <c r="E161" s="141" t="str">
        <f t="shared" si="61"/>
        <v/>
      </c>
      <c r="F161" s="142" t="str">
        <f t="shared" si="62"/>
        <v/>
      </c>
      <c r="G161" s="143" t="str">
        <f t="shared" si="63"/>
        <v/>
      </c>
      <c r="H161" s="144">
        <f t="shared" si="65"/>
        <v>0</v>
      </c>
      <c r="I161" s="144">
        <f t="shared" si="65"/>
        <v>0</v>
      </c>
      <c r="J161" s="144">
        <f t="shared" si="65"/>
        <v>0</v>
      </c>
      <c r="K161" s="144">
        <f t="shared" si="65"/>
        <v>0</v>
      </c>
      <c r="L161" s="144">
        <f t="shared" si="65"/>
        <v>0</v>
      </c>
      <c r="M161" s="144">
        <f t="shared" si="65"/>
        <v>0</v>
      </c>
      <c r="N161" s="144">
        <f t="shared" si="65"/>
        <v>0</v>
      </c>
      <c r="O161" s="145">
        <f t="shared" si="65"/>
        <v>0</v>
      </c>
      <c r="P161" s="139" t="str">
        <f t="shared" si="64"/>
        <v/>
      </c>
      <c r="V161" s="11" t="s">
        <v>290</v>
      </c>
      <c r="W161" s="10" t="s">
        <v>51</v>
      </c>
      <c r="X161" s="5" t="s">
        <v>241</v>
      </c>
      <c r="Y161" s="5" t="s">
        <v>286</v>
      </c>
      <c r="Z161" s="5" t="s">
        <v>80</v>
      </c>
      <c r="AA161" s="158" t="s">
        <v>287</v>
      </c>
      <c r="AB161" s="2">
        <f t="shared" si="51"/>
        <v>8</v>
      </c>
      <c r="AC161" s="2">
        <f t="shared" si="52"/>
        <v>1</v>
      </c>
      <c r="AD161" s="20" t="b">
        <f>FALSE</f>
        <v>0</v>
      </c>
      <c r="AE161" s="20" t="b">
        <f t="shared" si="53"/>
        <v>0</v>
      </c>
      <c r="AF161" s="20" t="b">
        <f t="shared" si="54"/>
        <v>0</v>
      </c>
      <c r="AG161" s="6" t="str">
        <f t="shared" si="55"/>
        <v/>
      </c>
      <c r="AH161"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61" s="6" t="str">
        <f t="shared" si="56"/>
        <v/>
      </c>
      <c r="AJ161"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61" s="3" t="s">
        <v>27</v>
      </c>
    </row>
    <row r="162" spans="1:37" ht="39.950000000000003" customHeight="1">
      <c r="A162"/>
      <c r="B162" s="44">
        <v>136</v>
      </c>
      <c r="C162" s="11"/>
      <c r="D162" s="146" t="str">
        <f t="shared" si="60"/>
        <v/>
      </c>
      <c r="E162" s="141" t="str">
        <f t="shared" si="61"/>
        <v/>
      </c>
      <c r="F162" s="142" t="str">
        <f t="shared" si="62"/>
        <v/>
      </c>
      <c r="G162" s="143" t="str">
        <f t="shared" si="63"/>
        <v/>
      </c>
      <c r="H162" s="144">
        <f t="shared" si="65"/>
        <v>0</v>
      </c>
      <c r="I162" s="144">
        <f t="shared" si="65"/>
        <v>0</v>
      </c>
      <c r="J162" s="144">
        <f t="shared" si="65"/>
        <v>0</v>
      </c>
      <c r="K162" s="144">
        <f t="shared" si="65"/>
        <v>0</v>
      </c>
      <c r="L162" s="144">
        <f t="shared" si="65"/>
        <v>0</v>
      </c>
      <c r="M162" s="144">
        <f t="shared" si="65"/>
        <v>0</v>
      </c>
      <c r="N162" s="144">
        <f t="shared" si="65"/>
        <v>0</v>
      </c>
      <c r="O162" s="145">
        <f t="shared" si="65"/>
        <v>0</v>
      </c>
      <c r="P162" s="139" t="str">
        <f t="shared" si="64"/>
        <v/>
      </c>
      <c r="V162" s="11" t="s">
        <v>291</v>
      </c>
      <c r="W162" s="10" t="s">
        <v>51</v>
      </c>
      <c r="X162" s="7" t="s">
        <v>241</v>
      </c>
      <c r="Y162" s="7" t="s">
        <v>286</v>
      </c>
      <c r="Z162" s="7" t="s">
        <v>80</v>
      </c>
      <c r="AA162" s="158" t="s">
        <v>287</v>
      </c>
      <c r="AB162" s="1">
        <f t="shared" si="51"/>
        <v>5</v>
      </c>
      <c r="AC162" s="1">
        <f t="shared" si="52"/>
        <v>1</v>
      </c>
      <c r="AD162" s="21" t="b">
        <f>FALSE</f>
        <v>0</v>
      </c>
      <c r="AE162" s="21" t="b">
        <f t="shared" si="53"/>
        <v>0</v>
      </c>
      <c r="AF162" s="21" t="b">
        <f t="shared" si="54"/>
        <v>0</v>
      </c>
      <c r="AG162" s="6" t="str">
        <f t="shared" si="55"/>
        <v/>
      </c>
      <c r="AH162"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62" s="6" t="str">
        <f t="shared" si="56"/>
        <v/>
      </c>
      <c r="AJ162"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62" s="3" t="s">
        <v>27</v>
      </c>
    </row>
    <row r="163" spans="1:37" ht="39.950000000000003" customHeight="1">
      <c r="A163"/>
      <c r="B163" s="43">
        <v>137</v>
      </c>
      <c r="C163" s="11"/>
      <c r="D163" s="146" t="str">
        <f t="shared" si="60"/>
        <v/>
      </c>
      <c r="E163" s="141" t="str">
        <f t="shared" si="61"/>
        <v/>
      </c>
      <c r="F163" s="142" t="str">
        <f t="shared" si="62"/>
        <v/>
      </c>
      <c r="G163" s="143" t="str">
        <f t="shared" si="63"/>
        <v/>
      </c>
      <c r="H163" s="144">
        <f t="shared" si="65"/>
        <v>0</v>
      </c>
      <c r="I163" s="144">
        <f t="shared" si="65"/>
        <v>0</v>
      </c>
      <c r="J163" s="144">
        <f t="shared" si="65"/>
        <v>0</v>
      </c>
      <c r="K163" s="144">
        <f t="shared" si="65"/>
        <v>0</v>
      </c>
      <c r="L163" s="144">
        <f t="shared" si="65"/>
        <v>0</v>
      </c>
      <c r="M163" s="144">
        <f t="shared" si="65"/>
        <v>0</v>
      </c>
      <c r="N163" s="144">
        <f t="shared" si="65"/>
        <v>0</v>
      </c>
      <c r="O163" s="145">
        <f t="shared" si="65"/>
        <v>0</v>
      </c>
      <c r="P163" s="139" t="str">
        <f t="shared" si="64"/>
        <v/>
      </c>
      <c r="V163" s="11" t="s">
        <v>292</v>
      </c>
      <c r="W163" s="10" t="s">
        <v>51</v>
      </c>
      <c r="X163" s="5" t="s">
        <v>241</v>
      </c>
      <c r="Y163" s="5" t="s">
        <v>286</v>
      </c>
      <c r="Z163" s="5" t="s">
        <v>80</v>
      </c>
      <c r="AA163" s="158" t="s">
        <v>287</v>
      </c>
      <c r="AB163" s="2">
        <f t="shared" si="51"/>
        <v>6</v>
      </c>
      <c r="AC163" s="2">
        <f t="shared" si="52"/>
        <v>1</v>
      </c>
      <c r="AD163" s="20" t="b">
        <f>FALSE</f>
        <v>0</v>
      </c>
      <c r="AE163" s="20" t="b">
        <f t="shared" si="53"/>
        <v>0</v>
      </c>
      <c r="AF163" s="20" t="b">
        <f t="shared" si="54"/>
        <v>0</v>
      </c>
      <c r="AG163" s="6" t="str">
        <f t="shared" si="55"/>
        <v/>
      </c>
      <c r="AH163"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63" s="6" t="str">
        <f t="shared" si="56"/>
        <v/>
      </c>
      <c r="AJ163"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63" s="3" t="s">
        <v>27</v>
      </c>
    </row>
    <row r="164" spans="1:37" ht="39.950000000000003" customHeight="1">
      <c r="A164"/>
      <c r="B164" s="44">
        <v>138</v>
      </c>
      <c r="C164" s="11"/>
      <c r="D164" s="146" t="str">
        <f t="shared" si="60"/>
        <v/>
      </c>
      <c r="E164" s="141" t="str">
        <f t="shared" si="61"/>
        <v/>
      </c>
      <c r="F164" s="142" t="str">
        <f t="shared" si="62"/>
        <v/>
      </c>
      <c r="G164" s="143" t="str">
        <f t="shared" si="63"/>
        <v/>
      </c>
      <c r="H164" s="144">
        <f t="shared" si="65"/>
        <v>0</v>
      </c>
      <c r="I164" s="144">
        <f t="shared" si="65"/>
        <v>0</v>
      </c>
      <c r="J164" s="144">
        <f t="shared" si="65"/>
        <v>0</v>
      </c>
      <c r="K164" s="144">
        <f t="shared" si="65"/>
        <v>0</v>
      </c>
      <c r="L164" s="144">
        <f t="shared" si="65"/>
        <v>0</v>
      </c>
      <c r="M164" s="144">
        <f t="shared" si="65"/>
        <v>0</v>
      </c>
      <c r="N164" s="144">
        <f t="shared" si="65"/>
        <v>0</v>
      </c>
      <c r="O164" s="145">
        <f t="shared" si="65"/>
        <v>0</v>
      </c>
      <c r="P164" s="139" t="str">
        <f t="shared" si="64"/>
        <v/>
      </c>
      <c r="V164" s="11" t="s">
        <v>293</v>
      </c>
      <c r="W164" s="10" t="s">
        <v>51</v>
      </c>
      <c r="X164" s="7" t="s">
        <v>241</v>
      </c>
      <c r="Y164" s="7" t="s">
        <v>286</v>
      </c>
      <c r="Z164" s="7" t="s">
        <v>80</v>
      </c>
      <c r="AA164" s="158" t="s">
        <v>287</v>
      </c>
      <c r="AB164" s="1">
        <f t="shared" si="51"/>
        <v>8</v>
      </c>
      <c r="AC164" s="1">
        <f t="shared" si="52"/>
        <v>1</v>
      </c>
      <c r="AD164" s="21" t="b">
        <f>FALSE</f>
        <v>0</v>
      </c>
      <c r="AE164" s="21" t="b">
        <f t="shared" si="53"/>
        <v>0</v>
      </c>
      <c r="AF164" s="21" t="b">
        <f t="shared" si="54"/>
        <v>0</v>
      </c>
      <c r="AG164" s="6" t="str">
        <f t="shared" si="55"/>
        <v/>
      </c>
      <c r="AH164"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64" s="6" t="str">
        <f t="shared" si="56"/>
        <v/>
      </c>
      <c r="AJ164"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64" s="3" t="s">
        <v>27</v>
      </c>
    </row>
    <row r="165" spans="1:37" ht="39.950000000000003" customHeight="1">
      <c r="A165"/>
      <c r="B165" s="43">
        <v>139</v>
      </c>
      <c r="C165" s="11"/>
      <c r="D165" s="146" t="str">
        <f t="shared" si="60"/>
        <v/>
      </c>
      <c r="E165" s="141" t="str">
        <f t="shared" si="61"/>
        <v/>
      </c>
      <c r="F165" s="142" t="str">
        <f t="shared" si="62"/>
        <v/>
      </c>
      <c r="G165" s="143" t="str">
        <f t="shared" si="63"/>
        <v/>
      </c>
      <c r="H165" s="144">
        <f t="shared" si="65"/>
        <v>0</v>
      </c>
      <c r="I165" s="144">
        <f t="shared" si="65"/>
        <v>0</v>
      </c>
      <c r="J165" s="144">
        <f t="shared" si="65"/>
        <v>0</v>
      </c>
      <c r="K165" s="144">
        <f t="shared" si="65"/>
        <v>0</v>
      </c>
      <c r="L165" s="144">
        <f t="shared" si="65"/>
        <v>0</v>
      </c>
      <c r="M165" s="144">
        <f t="shared" si="65"/>
        <v>0</v>
      </c>
      <c r="N165" s="144">
        <f t="shared" si="65"/>
        <v>0</v>
      </c>
      <c r="O165" s="145">
        <f t="shared" si="65"/>
        <v>0</v>
      </c>
      <c r="P165" s="139" t="str">
        <f t="shared" si="64"/>
        <v/>
      </c>
      <c r="V165" s="11" t="s">
        <v>294</v>
      </c>
      <c r="W165" s="10" t="s">
        <v>51</v>
      </c>
      <c r="X165" s="5" t="s">
        <v>241</v>
      </c>
      <c r="Y165" s="5" t="s">
        <v>286</v>
      </c>
      <c r="Z165" s="5" t="s">
        <v>80</v>
      </c>
      <c r="AA165" s="158" t="s">
        <v>287</v>
      </c>
      <c r="AB165" s="2">
        <f t="shared" si="51"/>
        <v>8</v>
      </c>
      <c r="AC165" s="2">
        <f t="shared" si="52"/>
        <v>1</v>
      </c>
      <c r="AD165" s="20" t="b">
        <f>FALSE</f>
        <v>0</v>
      </c>
      <c r="AE165" s="20" t="b">
        <f t="shared" si="53"/>
        <v>0</v>
      </c>
      <c r="AF165" s="20" t="b">
        <f t="shared" si="54"/>
        <v>0</v>
      </c>
      <c r="AG165" s="6" t="str">
        <f t="shared" si="55"/>
        <v/>
      </c>
      <c r="AH165"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65" s="6" t="str">
        <f t="shared" si="56"/>
        <v/>
      </c>
      <c r="AJ165"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65" s="3" t="s">
        <v>27</v>
      </c>
    </row>
    <row r="166" spans="1:37" ht="39.950000000000003" customHeight="1">
      <c r="A166"/>
      <c r="B166" s="44">
        <v>140</v>
      </c>
      <c r="C166" s="11"/>
      <c r="D166" s="146" t="str">
        <f t="shared" si="60"/>
        <v/>
      </c>
      <c r="E166" s="141" t="str">
        <f t="shared" si="61"/>
        <v/>
      </c>
      <c r="F166" s="142" t="str">
        <f t="shared" si="62"/>
        <v/>
      </c>
      <c r="G166" s="143" t="str">
        <f t="shared" si="63"/>
        <v/>
      </c>
      <c r="H166" s="144">
        <f t="shared" si="65"/>
        <v>0</v>
      </c>
      <c r="I166" s="144">
        <f t="shared" si="65"/>
        <v>0</v>
      </c>
      <c r="J166" s="144">
        <f t="shared" si="65"/>
        <v>0</v>
      </c>
      <c r="K166" s="144">
        <f t="shared" si="65"/>
        <v>0</v>
      </c>
      <c r="L166" s="144">
        <f t="shared" si="65"/>
        <v>0</v>
      </c>
      <c r="M166" s="144">
        <f t="shared" si="65"/>
        <v>0</v>
      </c>
      <c r="N166" s="144">
        <f t="shared" si="65"/>
        <v>0</v>
      </c>
      <c r="O166" s="145">
        <f t="shared" si="65"/>
        <v>0</v>
      </c>
      <c r="P166" s="139" t="str">
        <f t="shared" si="64"/>
        <v/>
      </c>
      <c r="V166" s="11" t="s">
        <v>295</v>
      </c>
      <c r="W166" s="10" t="s">
        <v>51</v>
      </c>
      <c r="X166" s="7" t="s">
        <v>241</v>
      </c>
      <c r="Y166" s="7" t="s">
        <v>286</v>
      </c>
      <c r="Z166" s="7" t="s">
        <v>80</v>
      </c>
      <c r="AA166" s="158" t="s">
        <v>287</v>
      </c>
      <c r="AB166" s="1">
        <f t="shared" si="51"/>
        <v>7</v>
      </c>
      <c r="AC166" s="1">
        <f t="shared" si="52"/>
        <v>1</v>
      </c>
      <c r="AD166" s="21" t="b">
        <f>FALSE</f>
        <v>0</v>
      </c>
      <c r="AE166" s="21" t="b">
        <f t="shared" si="53"/>
        <v>0</v>
      </c>
      <c r="AF166" s="21" t="b">
        <f t="shared" si="54"/>
        <v>0</v>
      </c>
      <c r="AG166" s="6" t="str">
        <f t="shared" si="55"/>
        <v/>
      </c>
      <c r="AH166"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66" s="6" t="str">
        <f t="shared" si="56"/>
        <v/>
      </c>
      <c r="AJ166"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66" s="3" t="s">
        <v>27</v>
      </c>
    </row>
    <row r="167" spans="1:37" ht="39.950000000000003" customHeight="1">
      <c r="A167"/>
      <c r="B167" s="43">
        <v>141</v>
      </c>
      <c r="C167" s="11"/>
      <c r="D167" s="146" t="str">
        <f t="shared" si="60"/>
        <v/>
      </c>
      <c r="E167" s="141" t="str">
        <f t="shared" si="61"/>
        <v/>
      </c>
      <c r="F167" s="142" t="str">
        <f t="shared" si="62"/>
        <v/>
      </c>
      <c r="G167" s="143" t="str">
        <f t="shared" si="63"/>
        <v/>
      </c>
      <c r="H167" s="144">
        <f t="shared" ref="H167:O176" si="66">IF($G167="",0,--((SUMPRODUCT(--($V$15:$V$314&lt;&gt;""),--($W$15:$W$314=H$26),--($Z$15:$Z$314="contient"),--ISNUMBER(SEARCH(LOWER(TRIM($V$15:$V$314)),$G167)))+SUMPRODUCT(--($V$15:$V$314&lt;&gt;""),--($W$15:$W$314=H$26),--($Z$15:$Z$314="mot"),--ISNUMBER(SEARCH(" "&amp;LOWER(TRIM($V$15:$V$314))&amp;" ",$G167))))&gt;0))</f>
        <v>0</v>
      </c>
      <c r="I167" s="144">
        <f t="shared" si="66"/>
        <v>0</v>
      </c>
      <c r="J167" s="144">
        <f t="shared" si="66"/>
        <v>0</v>
      </c>
      <c r="K167" s="144">
        <f t="shared" si="66"/>
        <v>0</v>
      </c>
      <c r="L167" s="144">
        <f t="shared" si="66"/>
        <v>0</v>
      </c>
      <c r="M167" s="144">
        <f t="shared" si="66"/>
        <v>0</v>
      </c>
      <c r="N167" s="144">
        <f t="shared" si="66"/>
        <v>0</v>
      </c>
      <c r="O167" s="145">
        <f t="shared" si="66"/>
        <v>0</v>
      </c>
      <c r="P167" s="139" t="str">
        <f t="shared" si="64"/>
        <v/>
      </c>
      <c r="V167" s="11" t="s">
        <v>296</v>
      </c>
      <c r="W167" s="10" t="s">
        <v>51</v>
      </c>
      <c r="X167" s="5" t="s">
        <v>241</v>
      </c>
      <c r="Y167" s="5" t="s">
        <v>286</v>
      </c>
      <c r="Z167" s="5" t="s">
        <v>80</v>
      </c>
      <c r="AA167" s="158" t="s">
        <v>287</v>
      </c>
      <c r="AB167" s="2">
        <f t="shared" si="51"/>
        <v>6</v>
      </c>
      <c r="AC167" s="2">
        <f t="shared" si="52"/>
        <v>1</v>
      </c>
      <c r="AD167" s="20" t="b">
        <f>FALSE</f>
        <v>0</v>
      </c>
      <c r="AE167" s="20" t="b">
        <f t="shared" si="53"/>
        <v>0</v>
      </c>
      <c r="AF167" s="20" t="b">
        <f t="shared" si="54"/>
        <v>0</v>
      </c>
      <c r="AG167" s="6" t="str">
        <f t="shared" si="55"/>
        <v/>
      </c>
      <c r="AH167"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67" s="6" t="str">
        <f t="shared" si="56"/>
        <v/>
      </c>
      <c r="AJ167"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67" s="3" t="s">
        <v>27</v>
      </c>
    </row>
    <row r="168" spans="1:37" ht="39.950000000000003" customHeight="1">
      <c r="A168"/>
      <c r="B168" s="44">
        <v>142</v>
      </c>
      <c r="C168" s="11"/>
      <c r="D168" s="146" t="str">
        <f t="shared" si="60"/>
        <v/>
      </c>
      <c r="E168" s="141" t="str">
        <f t="shared" si="61"/>
        <v/>
      </c>
      <c r="F168" s="142" t="str">
        <f t="shared" si="62"/>
        <v/>
      </c>
      <c r="G168" s="143" t="str">
        <f t="shared" si="63"/>
        <v/>
      </c>
      <c r="H168" s="144">
        <f t="shared" si="66"/>
        <v>0</v>
      </c>
      <c r="I168" s="144">
        <f t="shared" si="66"/>
        <v>0</v>
      </c>
      <c r="J168" s="144">
        <f t="shared" si="66"/>
        <v>0</v>
      </c>
      <c r="K168" s="144">
        <f t="shared" si="66"/>
        <v>0</v>
      </c>
      <c r="L168" s="144">
        <f t="shared" si="66"/>
        <v>0</v>
      </c>
      <c r="M168" s="144">
        <f t="shared" si="66"/>
        <v>0</v>
      </c>
      <c r="N168" s="144">
        <f t="shared" si="66"/>
        <v>0</v>
      </c>
      <c r="O168" s="145">
        <f t="shared" si="66"/>
        <v>0</v>
      </c>
      <c r="P168" s="139" t="str">
        <f t="shared" si="64"/>
        <v/>
      </c>
      <c r="V168" s="11" t="s">
        <v>297</v>
      </c>
      <c r="W168" s="10" t="s">
        <v>51</v>
      </c>
      <c r="X168" s="7" t="s">
        <v>241</v>
      </c>
      <c r="Y168" s="7" t="s">
        <v>286</v>
      </c>
      <c r="Z168" s="7" t="s">
        <v>80</v>
      </c>
      <c r="AA168" s="158" t="s">
        <v>287</v>
      </c>
      <c r="AB168" s="1">
        <f t="shared" si="51"/>
        <v>6</v>
      </c>
      <c r="AC168" s="1">
        <f t="shared" si="52"/>
        <v>1</v>
      </c>
      <c r="AD168" s="21" t="b">
        <f>FALSE</f>
        <v>0</v>
      </c>
      <c r="AE168" s="21" t="b">
        <f t="shared" si="53"/>
        <v>0</v>
      </c>
      <c r="AF168" s="21" t="b">
        <f t="shared" si="54"/>
        <v>0</v>
      </c>
      <c r="AG168" s="6" t="str">
        <f t="shared" si="55"/>
        <v/>
      </c>
      <c r="AH168"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68" s="6" t="str">
        <f t="shared" si="56"/>
        <v/>
      </c>
      <c r="AJ168"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68" s="3" t="s">
        <v>27</v>
      </c>
    </row>
    <row r="169" spans="1:37" ht="39.950000000000003" customHeight="1">
      <c r="A169"/>
      <c r="B169" s="43">
        <v>143</v>
      </c>
      <c r="C169" s="11"/>
      <c r="D169" s="146" t="str">
        <f t="shared" si="60"/>
        <v/>
      </c>
      <c r="E169" s="141" t="str">
        <f t="shared" si="61"/>
        <v/>
      </c>
      <c r="F169" s="142" t="str">
        <f t="shared" si="62"/>
        <v/>
      </c>
      <c r="G169" s="143" t="str">
        <f t="shared" si="63"/>
        <v/>
      </c>
      <c r="H169" s="144">
        <f t="shared" si="66"/>
        <v>0</v>
      </c>
      <c r="I169" s="144">
        <f t="shared" si="66"/>
        <v>0</v>
      </c>
      <c r="J169" s="144">
        <f t="shared" si="66"/>
        <v>0</v>
      </c>
      <c r="K169" s="144">
        <f t="shared" si="66"/>
        <v>0</v>
      </c>
      <c r="L169" s="144">
        <f t="shared" si="66"/>
        <v>0</v>
      </c>
      <c r="M169" s="144">
        <f t="shared" si="66"/>
        <v>0</v>
      </c>
      <c r="N169" s="144">
        <f t="shared" si="66"/>
        <v>0</v>
      </c>
      <c r="O169" s="145">
        <f t="shared" si="66"/>
        <v>0</v>
      </c>
      <c r="P169" s="139" t="str">
        <f t="shared" si="64"/>
        <v/>
      </c>
      <c r="V169" s="11" t="s">
        <v>298</v>
      </c>
      <c r="W169" s="10" t="s">
        <v>51</v>
      </c>
      <c r="X169" s="5" t="s">
        <v>241</v>
      </c>
      <c r="Y169" s="5" t="s">
        <v>286</v>
      </c>
      <c r="Z169" s="5" t="s">
        <v>80</v>
      </c>
      <c r="AA169" s="158" t="s">
        <v>287</v>
      </c>
      <c r="AB169" s="2">
        <f t="shared" si="51"/>
        <v>8</v>
      </c>
      <c r="AC169" s="2">
        <f t="shared" si="52"/>
        <v>1</v>
      </c>
      <c r="AD169" s="20" t="b">
        <f>FALSE</f>
        <v>0</v>
      </c>
      <c r="AE169" s="20" t="b">
        <f t="shared" si="53"/>
        <v>0</v>
      </c>
      <c r="AF169" s="20" t="b">
        <f t="shared" si="54"/>
        <v>0</v>
      </c>
      <c r="AG169" s="6" t="str">
        <f t="shared" si="55"/>
        <v/>
      </c>
      <c r="AH169"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69" s="6" t="str">
        <f t="shared" si="56"/>
        <v/>
      </c>
      <c r="AJ169"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69" s="3" t="s">
        <v>27</v>
      </c>
    </row>
    <row r="170" spans="1:37" ht="39.950000000000003" customHeight="1">
      <c r="A170"/>
      <c r="B170" s="44">
        <v>144</v>
      </c>
      <c r="C170" s="11"/>
      <c r="D170" s="146" t="str">
        <f t="shared" si="60"/>
        <v/>
      </c>
      <c r="E170" s="141" t="str">
        <f t="shared" si="61"/>
        <v/>
      </c>
      <c r="F170" s="142" t="str">
        <f t="shared" si="62"/>
        <v/>
      </c>
      <c r="G170" s="143" t="str">
        <f t="shared" si="63"/>
        <v/>
      </c>
      <c r="H170" s="144">
        <f t="shared" si="66"/>
        <v>0</v>
      </c>
      <c r="I170" s="144">
        <f t="shared" si="66"/>
        <v>0</v>
      </c>
      <c r="J170" s="144">
        <f t="shared" si="66"/>
        <v>0</v>
      </c>
      <c r="K170" s="144">
        <f t="shared" si="66"/>
        <v>0</v>
      </c>
      <c r="L170" s="144">
        <f t="shared" si="66"/>
        <v>0</v>
      </c>
      <c r="M170" s="144">
        <f t="shared" si="66"/>
        <v>0</v>
      </c>
      <c r="N170" s="144">
        <f t="shared" si="66"/>
        <v>0</v>
      </c>
      <c r="O170" s="145">
        <f t="shared" si="66"/>
        <v>0</v>
      </c>
      <c r="P170" s="139" t="str">
        <f t="shared" si="64"/>
        <v/>
      </c>
      <c r="V170" s="11" t="s">
        <v>299</v>
      </c>
      <c r="W170" s="10" t="s">
        <v>51</v>
      </c>
      <c r="X170" s="7" t="s">
        <v>241</v>
      </c>
      <c r="Y170" s="7" t="s">
        <v>286</v>
      </c>
      <c r="Z170" s="7" t="s">
        <v>80</v>
      </c>
      <c r="AA170" s="158" t="s">
        <v>287</v>
      </c>
      <c r="AB170" s="1">
        <f t="shared" si="51"/>
        <v>7</v>
      </c>
      <c r="AC170" s="1">
        <f t="shared" si="52"/>
        <v>1</v>
      </c>
      <c r="AD170" s="21" t="b">
        <f>FALSE</f>
        <v>0</v>
      </c>
      <c r="AE170" s="21" t="b">
        <f t="shared" si="53"/>
        <v>0</v>
      </c>
      <c r="AF170" s="21" t="b">
        <f t="shared" si="54"/>
        <v>0</v>
      </c>
      <c r="AG170" s="6" t="str">
        <f t="shared" si="55"/>
        <v/>
      </c>
      <c r="AH170"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70" s="6" t="str">
        <f t="shared" si="56"/>
        <v/>
      </c>
      <c r="AJ170"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70" s="3" t="s">
        <v>27</v>
      </c>
    </row>
    <row r="171" spans="1:37" ht="39.950000000000003" customHeight="1">
      <c r="A171"/>
      <c r="B171" s="43">
        <v>145</v>
      </c>
      <c r="C171" s="11"/>
      <c r="D171" s="146" t="str">
        <f t="shared" si="60"/>
        <v/>
      </c>
      <c r="E171" s="141" t="str">
        <f t="shared" si="61"/>
        <v/>
      </c>
      <c r="F171" s="142" t="str">
        <f t="shared" si="62"/>
        <v/>
      </c>
      <c r="G171" s="143" t="str">
        <f t="shared" si="63"/>
        <v/>
      </c>
      <c r="H171" s="144">
        <f t="shared" si="66"/>
        <v>0</v>
      </c>
      <c r="I171" s="144">
        <f t="shared" si="66"/>
        <v>0</v>
      </c>
      <c r="J171" s="144">
        <f t="shared" si="66"/>
        <v>0</v>
      </c>
      <c r="K171" s="144">
        <f t="shared" si="66"/>
        <v>0</v>
      </c>
      <c r="L171" s="144">
        <f t="shared" si="66"/>
        <v>0</v>
      </c>
      <c r="M171" s="144">
        <f t="shared" si="66"/>
        <v>0</v>
      </c>
      <c r="N171" s="144">
        <f t="shared" si="66"/>
        <v>0</v>
      </c>
      <c r="O171" s="145">
        <f t="shared" si="66"/>
        <v>0</v>
      </c>
      <c r="P171" s="139" t="str">
        <f t="shared" si="64"/>
        <v/>
      </c>
      <c r="V171" s="11" t="s">
        <v>300</v>
      </c>
      <c r="W171" s="10" t="s">
        <v>51</v>
      </c>
      <c r="X171" s="5" t="s">
        <v>241</v>
      </c>
      <c r="Y171" s="5" t="s">
        <v>286</v>
      </c>
      <c r="Z171" s="5" t="s">
        <v>80</v>
      </c>
      <c r="AA171" s="158" t="s">
        <v>287</v>
      </c>
      <c r="AB171" s="2">
        <f t="shared" si="51"/>
        <v>7</v>
      </c>
      <c r="AC171" s="2">
        <f t="shared" si="52"/>
        <v>1</v>
      </c>
      <c r="AD171" s="20" t="b">
        <f>FALSE</f>
        <v>0</v>
      </c>
      <c r="AE171" s="20" t="b">
        <f t="shared" si="53"/>
        <v>0</v>
      </c>
      <c r="AF171" s="20" t="b">
        <f t="shared" si="54"/>
        <v>0</v>
      </c>
      <c r="AG171" s="6" t="str">
        <f t="shared" si="55"/>
        <v/>
      </c>
      <c r="AH171"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71" s="6" t="str">
        <f t="shared" si="56"/>
        <v/>
      </c>
      <c r="AJ171"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71" s="3" t="s">
        <v>27</v>
      </c>
    </row>
    <row r="172" spans="1:37" ht="39.950000000000003" customHeight="1">
      <c r="A172"/>
      <c r="B172" s="44">
        <v>146</v>
      </c>
      <c r="C172" s="11"/>
      <c r="D172" s="146" t="str">
        <f t="shared" si="60"/>
        <v/>
      </c>
      <c r="E172" s="141" t="str">
        <f t="shared" si="61"/>
        <v/>
      </c>
      <c r="F172" s="142" t="str">
        <f t="shared" si="62"/>
        <v/>
      </c>
      <c r="G172" s="143" t="str">
        <f t="shared" si="63"/>
        <v/>
      </c>
      <c r="H172" s="144">
        <f t="shared" si="66"/>
        <v>0</v>
      </c>
      <c r="I172" s="144">
        <f t="shared" si="66"/>
        <v>0</v>
      </c>
      <c r="J172" s="144">
        <f t="shared" si="66"/>
        <v>0</v>
      </c>
      <c r="K172" s="144">
        <f t="shared" si="66"/>
        <v>0</v>
      </c>
      <c r="L172" s="144">
        <f t="shared" si="66"/>
        <v>0</v>
      </c>
      <c r="M172" s="144">
        <f t="shared" si="66"/>
        <v>0</v>
      </c>
      <c r="N172" s="144">
        <f t="shared" si="66"/>
        <v>0</v>
      </c>
      <c r="O172" s="145">
        <f t="shared" si="66"/>
        <v>0</v>
      </c>
      <c r="P172" s="139" t="str">
        <f t="shared" si="64"/>
        <v/>
      </c>
      <c r="V172" s="11" t="s">
        <v>301</v>
      </c>
      <c r="W172" s="10" t="s">
        <v>51</v>
      </c>
      <c r="X172" s="7" t="s">
        <v>241</v>
      </c>
      <c r="Y172" s="7" t="s">
        <v>286</v>
      </c>
      <c r="Z172" s="7" t="s">
        <v>80</v>
      </c>
      <c r="AA172" s="158" t="s">
        <v>287</v>
      </c>
      <c r="AB172" s="1">
        <f t="shared" si="51"/>
        <v>6</v>
      </c>
      <c r="AC172" s="1">
        <f t="shared" si="52"/>
        <v>1</v>
      </c>
      <c r="AD172" s="21" t="b">
        <f>FALSE</f>
        <v>0</v>
      </c>
      <c r="AE172" s="21" t="b">
        <f t="shared" si="53"/>
        <v>0</v>
      </c>
      <c r="AF172" s="21" t="b">
        <f t="shared" si="54"/>
        <v>0</v>
      </c>
      <c r="AG172" s="6" t="str">
        <f t="shared" si="55"/>
        <v/>
      </c>
      <c r="AH172"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72" s="6" t="str">
        <f t="shared" si="56"/>
        <v/>
      </c>
      <c r="AJ172"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72" s="3" t="s">
        <v>27</v>
      </c>
    </row>
    <row r="173" spans="1:37" ht="39.950000000000003" customHeight="1">
      <c r="A173"/>
      <c r="B173" s="43">
        <v>147</v>
      </c>
      <c r="C173" s="11"/>
      <c r="D173" s="146" t="str">
        <f t="shared" si="60"/>
        <v/>
      </c>
      <c r="E173" s="141" t="str">
        <f t="shared" si="61"/>
        <v/>
      </c>
      <c r="F173" s="142" t="str">
        <f t="shared" si="62"/>
        <v/>
      </c>
      <c r="G173" s="143" t="str">
        <f t="shared" si="63"/>
        <v/>
      </c>
      <c r="H173" s="144">
        <f t="shared" si="66"/>
        <v>0</v>
      </c>
      <c r="I173" s="144">
        <f t="shared" si="66"/>
        <v>0</v>
      </c>
      <c r="J173" s="144">
        <f t="shared" si="66"/>
        <v>0</v>
      </c>
      <c r="K173" s="144">
        <f t="shared" si="66"/>
        <v>0</v>
      </c>
      <c r="L173" s="144">
        <f t="shared" si="66"/>
        <v>0</v>
      </c>
      <c r="M173" s="144">
        <f t="shared" si="66"/>
        <v>0</v>
      </c>
      <c r="N173" s="144">
        <f t="shared" si="66"/>
        <v>0</v>
      </c>
      <c r="O173" s="145">
        <f t="shared" si="66"/>
        <v>0</v>
      </c>
      <c r="P173" s="139" t="str">
        <f t="shared" si="64"/>
        <v/>
      </c>
      <c r="V173" s="11" t="s">
        <v>302</v>
      </c>
      <c r="W173" s="10" t="s">
        <v>51</v>
      </c>
      <c r="X173" s="5" t="s">
        <v>241</v>
      </c>
      <c r="Y173" s="5" t="s">
        <v>286</v>
      </c>
      <c r="Z173" s="5" t="s">
        <v>80</v>
      </c>
      <c r="AA173" s="158" t="s">
        <v>287</v>
      </c>
      <c r="AB173" s="2">
        <f t="shared" si="51"/>
        <v>7</v>
      </c>
      <c r="AC173" s="2">
        <f t="shared" si="52"/>
        <v>1</v>
      </c>
      <c r="AD173" s="20" t="b">
        <f>FALSE</f>
        <v>0</v>
      </c>
      <c r="AE173" s="20" t="b">
        <f t="shared" si="53"/>
        <v>0</v>
      </c>
      <c r="AF173" s="20" t="b">
        <f t="shared" si="54"/>
        <v>0</v>
      </c>
      <c r="AG173" s="6" t="str">
        <f t="shared" si="55"/>
        <v/>
      </c>
      <c r="AH173"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73" s="6" t="str">
        <f t="shared" si="56"/>
        <v/>
      </c>
      <c r="AJ173"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73" s="3" t="s">
        <v>27</v>
      </c>
    </row>
    <row r="174" spans="1:37" ht="39.950000000000003" customHeight="1">
      <c r="A174"/>
      <c r="B174" s="44">
        <v>148</v>
      </c>
      <c r="C174" s="11"/>
      <c r="D174" s="146" t="str">
        <f t="shared" si="60"/>
        <v/>
      </c>
      <c r="E174" s="141" t="str">
        <f t="shared" si="61"/>
        <v/>
      </c>
      <c r="F174" s="142" t="str">
        <f t="shared" si="62"/>
        <v/>
      </c>
      <c r="G174" s="143" t="str">
        <f t="shared" si="63"/>
        <v/>
      </c>
      <c r="H174" s="144">
        <f t="shared" si="66"/>
        <v>0</v>
      </c>
      <c r="I174" s="144">
        <f t="shared" si="66"/>
        <v>0</v>
      </c>
      <c r="J174" s="144">
        <f t="shared" si="66"/>
        <v>0</v>
      </c>
      <c r="K174" s="144">
        <f t="shared" si="66"/>
        <v>0</v>
      </c>
      <c r="L174" s="144">
        <f t="shared" si="66"/>
        <v>0</v>
      </c>
      <c r="M174" s="144">
        <f t="shared" si="66"/>
        <v>0</v>
      </c>
      <c r="N174" s="144">
        <f t="shared" si="66"/>
        <v>0</v>
      </c>
      <c r="O174" s="145">
        <f t="shared" si="66"/>
        <v>0</v>
      </c>
      <c r="P174" s="139" t="str">
        <f t="shared" si="64"/>
        <v/>
      </c>
      <c r="V174" s="11" t="s">
        <v>303</v>
      </c>
      <c r="W174" s="10" t="s">
        <v>51</v>
      </c>
      <c r="X174" s="7" t="s">
        <v>78</v>
      </c>
      <c r="Y174" s="7" t="s">
        <v>304</v>
      </c>
      <c r="Z174" s="7" t="s">
        <v>80</v>
      </c>
      <c r="AA174" s="158" t="s">
        <v>305</v>
      </c>
      <c r="AB174" s="1">
        <f t="shared" si="51"/>
        <v>7</v>
      </c>
      <c r="AC174" s="1">
        <f t="shared" si="52"/>
        <v>2</v>
      </c>
      <c r="AD174" s="21" t="b">
        <f>FALSE</f>
        <v>0</v>
      </c>
      <c r="AE174" s="21" t="b">
        <f t="shared" si="53"/>
        <v>0</v>
      </c>
      <c r="AF174" s="21" t="b">
        <f t="shared" si="54"/>
        <v>0</v>
      </c>
      <c r="AG174" s="6" t="str">
        <f t="shared" si="55"/>
        <v/>
      </c>
      <c r="AH174"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74" s="6" t="str">
        <f t="shared" si="56"/>
        <v/>
      </c>
      <c r="AJ174"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74" s="3" t="s">
        <v>27</v>
      </c>
    </row>
    <row r="175" spans="1:37" ht="39.950000000000003" customHeight="1">
      <c r="A175"/>
      <c r="B175" s="43">
        <v>149</v>
      </c>
      <c r="C175" s="11"/>
      <c r="D175" s="146" t="str">
        <f t="shared" si="60"/>
        <v/>
      </c>
      <c r="E175" s="141" t="str">
        <f t="shared" si="61"/>
        <v/>
      </c>
      <c r="F175" s="142" t="str">
        <f t="shared" si="62"/>
        <v/>
      </c>
      <c r="G175" s="143" t="str">
        <f t="shared" si="63"/>
        <v/>
      </c>
      <c r="H175" s="144">
        <f t="shared" si="66"/>
        <v>0</v>
      </c>
      <c r="I175" s="144">
        <f t="shared" si="66"/>
        <v>0</v>
      </c>
      <c r="J175" s="144">
        <f t="shared" si="66"/>
        <v>0</v>
      </c>
      <c r="K175" s="144">
        <f t="shared" si="66"/>
        <v>0</v>
      </c>
      <c r="L175" s="144">
        <f t="shared" si="66"/>
        <v>0</v>
      </c>
      <c r="M175" s="144">
        <f t="shared" si="66"/>
        <v>0</v>
      </c>
      <c r="N175" s="144">
        <f t="shared" si="66"/>
        <v>0</v>
      </c>
      <c r="O175" s="145">
        <f t="shared" si="66"/>
        <v>0</v>
      </c>
      <c r="P175" s="139" t="str">
        <f t="shared" si="64"/>
        <v/>
      </c>
      <c r="V175" s="11" t="s">
        <v>306</v>
      </c>
      <c r="W175" s="10" t="s">
        <v>51</v>
      </c>
      <c r="X175" s="5" t="s">
        <v>78</v>
      </c>
      <c r="Y175" s="5" t="s">
        <v>304</v>
      </c>
      <c r="Z175" s="5" t="s">
        <v>80</v>
      </c>
      <c r="AA175" s="158" t="s">
        <v>305</v>
      </c>
      <c r="AB175" s="2">
        <f t="shared" si="51"/>
        <v>10</v>
      </c>
      <c r="AC175" s="2">
        <f t="shared" si="52"/>
        <v>2</v>
      </c>
      <c r="AD175" s="20" t="b">
        <f>FALSE</f>
        <v>0</v>
      </c>
      <c r="AE175" s="20" t="b">
        <f t="shared" si="53"/>
        <v>0</v>
      </c>
      <c r="AF175" s="20" t="b">
        <f t="shared" si="54"/>
        <v>0</v>
      </c>
      <c r="AG175" s="6" t="str">
        <f t="shared" si="55"/>
        <v/>
      </c>
      <c r="AH175"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75" s="6" t="str">
        <f t="shared" si="56"/>
        <v/>
      </c>
      <c r="AJ175"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75" s="3" t="s">
        <v>27</v>
      </c>
    </row>
    <row r="176" spans="1:37" ht="39.950000000000003" customHeight="1">
      <c r="A176"/>
      <c r="B176" s="44">
        <v>150</v>
      </c>
      <c r="C176" s="11"/>
      <c r="D176" s="146" t="str">
        <f t="shared" si="60"/>
        <v/>
      </c>
      <c r="E176" s="141" t="str">
        <f t="shared" si="61"/>
        <v/>
      </c>
      <c r="F176" s="142" t="str">
        <f t="shared" si="62"/>
        <v/>
      </c>
      <c r="G176" s="143" t="str">
        <f t="shared" si="63"/>
        <v/>
      </c>
      <c r="H176" s="144">
        <f t="shared" si="66"/>
        <v>0</v>
      </c>
      <c r="I176" s="144">
        <f t="shared" si="66"/>
        <v>0</v>
      </c>
      <c r="J176" s="144">
        <f t="shared" si="66"/>
        <v>0</v>
      </c>
      <c r="K176" s="144">
        <f t="shared" si="66"/>
        <v>0</v>
      </c>
      <c r="L176" s="144">
        <f t="shared" si="66"/>
        <v>0</v>
      </c>
      <c r="M176" s="144">
        <f t="shared" si="66"/>
        <v>0</v>
      </c>
      <c r="N176" s="144">
        <f t="shared" si="66"/>
        <v>0</v>
      </c>
      <c r="O176" s="145">
        <f t="shared" si="66"/>
        <v>0</v>
      </c>
      <c r="P176" s="139" t="str">
        <f t="shared" si="64"/>
        <v/>
      </c>
      <c r="V176" s="11" t="s">
        <v>307</v>
      </c>
      <c r="W176" s="10" t="s">
        <v>51</v>
      </c>
      <c r="X176" s="7" t="s">
        <v>78</v>
      </c>
      <c r="Y176" s="7" t="s">
        <v>304</v>
      </c>
      <c r="Z176" s="7" t="s">
        <v>80</v>
      </c>
      <c r="AA176" s="158" t="s">
        <v>305</v>
      </c>
      <c r="AB176" s="1">
        <f t="shared" si="51"/>
        <v>4</v>
      </c>
      <c r="AC176" s="1">
        <f t="shared" si="52"/>
        <v>2</v>
      </c>
      <c r="AD176" s="21" t="b">
        <f>FALSE</f>
        <v>0</v>
      </c>
      <c r="AE176" s="21" t="b">
        <f t="shared" si="53"/>
        <v>0</v>
      </c>
      <c r="AF176" s="21" t="b">
        <f t="shared" si="54"/>
        <v>0</v>
      </c>
      <c r="AG176" s="6" t="str">
        <f t="shared" si="55"/>
        <v/>
      </c>
      <c r="AH176"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76" s="6" t="str">
        <f t="shared" si="56"/>
        <v/>
      </c>
      <c r="AJ176"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76" s="3" t="s">
        <v>27</v>
      </c>
    </row>
    <row r="177" spans="1:37" ht="39.950000000000003" customHeight="1">
      <c r="A177"/>
      <c r="B177" s="43">
        <v>151</v>
      </c>
      <c r="C177" s="11"/>
      <c r="D177" s="146" t="str">
        <f t="shared" si="60"/>
        <v/>
      </c>
      <c r="E177" s="141" t="str">
        <f t="shared" si="61"/>
        <v/>
      </c>
      <c r="F177" s="142" t="str">
        <f t="shared" si="62"/>
        <v/>
      </c>
      <c r="G177" s="143" t="str">
        <f t="shared" si="63"/>
        <v/>
      </c>
      <c r="H177" s="144">
        <f t="shared" ref="H177:O186" si="67">IF($G177="",0,--((SUMPRODUCT(--($V$15:$V$314&lt;&gt;""),--($W$15:$W$314=H$26),--($Z$15:$Z$314="contient"),--ISNUMBER(SEARCH(LOWER(TRIM($V$15:$V$314)),$G177)))+SUMPRODUCT(--($V$15:$V$314&lt;&gt;""),--($W$15:$W$314=H$26),--($Z$15:$Z$314="mot"),--ISNUMBER(SEARCH(" "&amp;LOWER(TRIM($V$15:$V$314))&amp;" ",$G177))))&gt;0))</f>
        <v>0</v>
      </c>
      <c r="I177" s="144">
        <f t="shared" si="67"/>
        <v>0</v>
      </c>
      <c r="J177" s="144">
        <f t="shared" si="67"/>
        <v>0</v>
      </c>
      <c r="K177" s="144">
        <f t="shared" si="67"/>
        <v>0</v>
      </c>
      <c r="L177" s="144">
        <f t="shared" si="67"/>
        <v>0</v>
      </c>
      <c r="M177" s="144">
        <f t="shared" si="67"/>
        <v>0</v>
      </c>
      <c r="N177" s="144">
        <f t="shared" si="67"/>
        <v>0</v>
      </c>
      <c r="O177" s="145">
        <f t="shared" si="67"/>
        <v>0</v>
      </c>
      <c r="P177" s="139" t="str">
        <f t="shared" si="64"/>
        <v/>
      </c>
      <c r="V177" s="11" t="s">
        <v>308</v>
      </c>
      <c r="W177" s="10" t="s">
        <v>51</v>
      </c>
      <c r="X177" s="5" t="s">
        <v>78</v>
      </c>
      <c r="Y177" s="5" t="s">
        <v>304</v>
      </c>
      <c r="Z177" s="5" t="s">
        <v>163</v>
      </c>
      <c r="AA177" s="158" t="s">
        <v>305</v>
      </c>
      <c r="AB177" s="2">
        <f t="shared" si="51"/>
        <v>9</v>
      </c>
      <c r="AC177" s="2">
        <f t="shared" si="52"/>
        <v>2</v>
      </c>
      <c r="AD177" s="20" t="b">
        <f>FALSE</f>
        <v>0</v>
      </c>
      <c r="AE177" s="20" t="b">
        <f t="shared" si="53"/>
        <v>0</v>
      </c>
      <c r="AF177" s="20" t="b">
        <f t="shared" si="54"/>
        <v>0</v>
      </c>
      <c r="AG177" s="6" t="str">
        <f t="shared" si="55"/>
        <v/>
      </c>
      <c r="AH177"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77" s="6" t="str">
        <f t="shared" si="56"/>
        <v/>
      </c>
      <c r="AJ177"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77" s="3" t="s">
        <v>27</v>
      </c>
    </row>
    <row r="178" spans="1:37" ht="39.950000000000003" customHeight="1">
      <c r="A178"/>
      <c r="B178" s="44">
        <v>152</v>
      </c>
      <c r="C178" s="11"/>
      <c r="D178" s="146" t="str">
        <f t="shared" si="60"/>
        <v/>
      </c>
      <c r="E178" s="141" t="str">
        <f t="shared" si="61"/>
        <v/>
      </c>
      <c r="F178" s="142" t="str">
        <f t="shared" si="62"/>
        <v/>
      </c>
      <c r="G178" s="143" t="str">
        <f t="shared" si="63"/>
        <v/>
      </c>
      <c r="H178" s="144">
        <f t="shared" si="67"/>
        <v>0</v>
      </c>
      <c r="I178" s="144">
        <f t="shared" si="67"/>
        <v>0</v>
      </c>
      <c r="J178" s="144">
        <f t="shared" si="67"/>
        <v>0</v>
      </c>
      <c r="K178" s="144">
        <f t="shared" si="67"/>
        <v>0</v>
      </c>
      <c r="L178" s="144">
        <f t="shared" si="67"/>
        <v>0</v>
      </c>
      <c r="M178" s="144">
        <f t="shared" si="67"/>
        <v>0</v>
      </c>
      <c r="N178" s="144">
        <f t="shared" si="67"/>
        <v>0</v>
      </c>
      <c r="O178" s="145">
        <f t="shared" si="67"/>
        <v>0</v>
      </c>
      <c r="P178" s="139" t="str">
        <f t="shared" si="64"/>
        <v/>
      </c>
      <c r="V178" s="11" t="s">
        <v>309</v>
      </c>
      <c r="W178" s="10" t="s">
        <v>51</v>
      </c>
      <c r="X178" s="7" t="s">
        <v>78</v>
      </c>
      <c r="Y178" s="7" t="s">
        <v>304</v>
      </c>
      <c r="Z178" s="7" t="s">
        <v>163</v>
      </c>
      <c r="AA178" s="158" t="s">
        <v>305</v>
      </c>
      <c r="AB178" s="1">
        <f t="shared" si="51"/>
        <v>9</v>
      </c>
      <c r="AC178" s="1">
        <f t="shared" si="52"/>
        <v>2</v>
      </c>
      <c r="AD178" s="21" t="b">
        <f>FALSE</f>
        <v>0</v>
      </c>
      <c r="AE178" s="21" t="b">
        <f t="shared" si="53"/>
        <v>0</v>
      </c>
      <c r="AF178" s="21" t="b">
        <f t="shared" si="54"/>
        <v>0</v>
      </c>
      <c r="AG178" s="6" t="str">
        <f t="shared" si="55"/>
        <v/>
      </c>
      <c r="AH178"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78" s="6" t="str">
        <f t="shared" si="56"/>
        <v/>
      </c>
      <c r="AJ178"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78" s="3" t="s">
        <v>27</v>
      </c>
    </row>
    <row r="179" spans="1:37" ht="39.950000000000003" customHeight="1">
      <c r="A179"/>
      <c r="B179" s="43">
        <v>153</v>
      </c>
      <c r="C179" s="11"/>
      <c r="D179" s="146" t="str">
        <f t="shared" si="60"/>
        <v/>
      </c>
      <c r="E179" s="141" t="str">
        <f t="shared" si="61"/>
        <v/>
      </c>
      <c r="F179" s="142" t="str">
        <f t="shared" si="62"/>
        <v/>
      </c>
      <c r="G179" s="143" t="str">
        <f t="shared" si="63"/>
        <v/>
      </c>
      <c r="H179" s="144">
        <f t="shared" si="67"/>
        <v>0</v>
      </c>
      <c r="I179" s="144">
        <f t="shared" si="67"/>
        <v>0</v>
      </c>
      <c r="J179" s="144">
        <f t="shared" si="67"/>
        <v>0</v>
      </c>
      <c r="K179" s="144">
        <f t="shared" si="67"/>
        <v>0</v>
      </c>
      <c r="L179" s="144">
        <f t="shared" si="67"/>
        <v>0</v>
      </c>
      <c r="M179" s="144">
        <f t="shared" si="67"/>
        <v>0</v>
      </c>
      <c r="N179" s="144">
        <f t="shared" si="67"/>
        <v>0</v>
      </c>
      <c r="O179" s="145">
        <f t="shared" si="67"/>
        <v>0</v>
      </c>
      <c r="P179" s="139" t="str">
        <f t="shared" si="64"/>
        <v/>
      </c>
      <c r="V179" s="11" t="s">
        <v>310</v>
      </c>
      <c r="W179" s="10" t="s">
        <v>51</v>
      </c>
      <c r="X179" s="5" t="s">
        <v>78</v>
      </c>
      <c r="Y179" s="5" t="s">
        <v>304</v>
      </c>
      <c r="Z179" s="5" t="s">
        <v>80</v>
      </c>
      <c r="AA179" s="158" t="s">
        <v>305</v>
      </c>
      <c r="AB179" s="2">
        <f t="shared" si="51"/>
        <v>8</v>
      </c>
      <c r="AC179" s="2">
        <f t="shared" si="52"/>
        <v>2</v>
      </c>
      <c r="AD179" s="20" t="b">
        <f>FALSE</f>
        <v>0</v>
      </c>
      <c r="AE179" s="20" t="b">
        <f t="shared" si="53"/>
        <v>0</v>
      </c>
      <c r="AF179" s="20" t="b">
        <f t="shared" si="54"/>
        <v>0</v>
      </c>
      <c r="AG179" s="6" t="str">
        <f t="shared" si="55"/>
        <v/>
      </c>
      <c r="AH179"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79" s="6" t="str">
        <f t="shared" si="56"/>
        <v/>
      </c>
      <c r="AJ179"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79" s="3" t="s">
        <v>27</v>
      </c>
    </row>
    <row r="180" spans="1:37" ht="39.950000000000003" customHeight="1">
      <c r="A180"/>
      <c r="B180" s="44">
        <v>154</v>
      </c>
      <c r="C180" s="11"/>
      <c r="D180" s="146" t="str">
        <f t="shared" si="60"/>
        <v/>
      </c>
      <c r="E180" s="141" t="str">
        <f t="shared" si="61"/>
        <v/>
      </c>
      <c r="F180" s="142" t="str">
        <f t="shared" si="62"/>
        <v/>
      </c>
      <c r="G180" s="143" t="str">
        <f t="shared" si="63"/>
        <v/>
      </c>
      <c r="H180" s="144">
        <f t="shared" si="67"/>
        <v>0</v>
      </c>
      <c r="I180" s="144">
        <f t="shared" si="67"/>
        <v>0</v>
      </c>
      <c r="J180" s="144">
        <f t="shared" si="67"/>
        <v>0</v>
      </c>
      <c r="K180" s="144">
        <f t="shared" si="67"/>
        <v>0</v>
      </c>
      <c r="L180" s="144">
        <f t="shared" si="67"/>
        <v>0</v>
      </c>
      <c r="M180" s="144">
        <f t="shared" si="67"/>
        <v>0</v>
      </c>
      <c r="N180" s="144">
        <f t="shared" si="67"/>
        <v>0</v>
      </c>
      <c r="O180" s="145">
        <f t="shared" si="67"/>
        <v>0</v>
      </c>
      <c r="P180" s="139" t="str">
        <f t="shared" si="64"/>
        <v/>
      </c>
      <c r="V180" s="11" t="s">
        <v>311</v>
      </c>
      <c r="W180" s="10" t="s">
        <v>51</v>
      </c>
      <c r="X180" s="7" t="s">
        <v>78</v>
      </c>
      <c r="Y180" s="7" t="s">
        <v>304</v>
      </c>
      <c r="Z180" s="7" t="s">
        <v>80</v>
      </c>
      <c r="AA180" s="158" t="s">
        <v>305</v>
      </c>
      <c r="AB180" s="1">
        <f t="shared" si="51"/>
        <v>9</v>
      </c>
      <c r="AC180" s="1">
        <f t="shared" si="52"/>
        <v>2</v>
      </c>
      <c r="AD180" s="21" t="b">
        <f>FALSE</f>
        <v>0</v>
      </c>
      <c r="AE180" s="21" t="b">
        <f t="shared" si="53"/>
        <v>0</v>
      </c>
      <c r="AF180" s="21" t="b">
        <f t="shared" si="54"/>
        <v>0</v>
      </c>
      <c r="AG180" s="6" t="str">
        <f t="shared" si="55"/>
        <v/>
      </c>
      <c r="AH180"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80" s="6" t="str">
        <f t="shared" si="56"/>
        <v/>
      </c>
      <c r="AJ180"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80" s="3" t="s">
        <v>27</v>
      </c>
    </row>
    <row r="181" spans="1:37" ht="39.950000000000003" customHeight="1">
      <c r="A181"/>
      <c r="B181" s="43">
        <v>155</v>
      </c>
      <c r="C181" s="11"/>
      <c r="D181" s="146" t="str">
        <f t="shared" si="60"/>
        <v/>
      </c>
      <c r="E181" s="141" t="str">
        <f t="shared" si="61"/>
        <v/>
      </c>
      <c r="F181" s="142" t="str">
        <f t="shared" si="62"/>
        <v/>
      </c>
      <c r="G181" s="143" t="str">
        <f t="shared" si="63"/>
        <v/>
      </c>
      <c r="H181" s="144">
        <f t="shared" si="67"/>
        <v>0</v>
      </c>
      <c r="I181" s="144">
        <f t="shared" si="67"/>
        <v>0</v>
      </c>
      <c r="J181" s="144">
        <f t="shared" si="67"/>
        <v>0</v>
      </c>
      <c r="K181" s="144">
        <f t="shared" si="67"/>
        <v>0</v>
      </c>
      <c r="L181" s="144">
        <f t="shared" si="67"/>
        <v>0</v>
      </c>
      <c r="M181" s="144">
        <f t="shared" si="67"/>
        <v>0</v>
      </c>
      <c r="N181" s="144">
        <f t="shared" si="67"/>
        <v>0</v>
      </c>
      <c r="O181" s="145">
        <f t="shared" si="67"/>
        <v>0</v>
      </c>
      <c r="P181" s="139" t="str">
        <f t="shared" si="64"/>
        <v/>
      </c>
      <c r="V181" s="11" t="s">
        <v>312</v>
      </c>
      <c r="W181" s="10" t="s">
        <v>51</v>
      </c>
      <c r="X181" s="5" t="s">
        <v>78</v>
      </c>
      <c r="Y181" s="5" t="s">
        <v>304</v>
      </c>
      <c r="Z181" s="5" t="s">
        <v>80</v>
      </c>
      <c r="AA181" s="158" t="s">
        <v>305</v>
      </c>
      <c r="AB181" s="2">
        <f t="shared" si="51"/>
        <v>9</v>
      </c>
      <c r="AC181" s="2">
        <f t="shared" si="52"/>
        <v>2</v>
      </c>
      <c r="AD181" s="20" t="b">
        <f>FALSE</f>
        <v>0</v>
      </c>
      <c r="AE181" s="20" t="b">
        <f t="shared" si="53"/>
        <v>0</v>
      </c>
      <c r="AF181" s="20" t="b">
        <f t="shared" si="54"/>
        <v>0</v>
      </c>
      <c r="AG181" s="6" t="str">
        <f t="shared" si="55"/>
        <v/>
      </c>
      <c r="AH181"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81" s="6" t="str">
        <f t="shared" si="56"/>
        <v/>
      </c>
      <c r="AJ181"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81" s="3" t="s">
        <v>27</v>
      </c>
    </row>
    <row r="182" spans="1:37" ht="39.950000000000003" customHeight="1">
      <c r="A182"/>
      <c r="B182" s="44">
        <v>156</v>
      </c>
      <c r="C182" s="11"/>
      <c r="D182" s="146" t="str">
        <f t="shared" si="60"/>
        <v/>
      </c>
      <c r="E182" s="141" t="str">
        <f t="shared" si="61"/>
        <v/>
      </c>
      <c r="F182" s="142" t="str">
        <f t="shared" si="62"/>
        <v/>
      </c>
      <c r="G182" s="143" t="str">
        <f t="shared" si="63"/>
        <v/>
      </c>
      <c r="H182" s="144">
        <f t="shared" si="67"/>
        <v>0</v>
      </c>
      <c r="I182" s="144">
        <f t="shared" si="67"/>
        <v>0</v>
      </c>
      <c r="J182" s="144">
        <f t="shared" si="67"/>
        <v>0</v>
      </c>
      <c r="K182" s="144">
        <f t="shared" si="67"/>
        <v>0</v>
      </c>
      <c r="L182" s="144">
        <f t="shared" si="67"/>
        <v>0</v>
      </c>
      <c r="M182" s="144">
        <f t="shared" si="67"/>
        <v>0</v>
      </c>
      <c r="N182" s="144">
        <f t="shared" si="67"/>
        <v>0</v>
      </c>
      <c r="O182" s="145">
        <f t="shared" si="67"/>
        <v>0</v>
      </c>
      <c r="P182" s="139" t="str">
        <f t="shared" si="64"/>
        <v/>
      </c>
      <c r="V182" s="11" t="s">
        <v>313</v>
      </c>
      <c r="W182" s="10" t="s">
        <v>51</v>
      </c>
      <c r="X182" s="7" t="s">
        <v>78</v>
      </c>
      <c r="Y182" s="7" t="s">
        <v>304</v>
      </c>
      <c r="Z182" s="7" t="s">
        <v>80</v>
      </c>
      <c r="AA182" s="158" t="s">
        <v>305</v>
      </c>
      <c r="AB182" s="1">
        <f t="shared" si="51"/>
        <v>6</v>
      </c>
      <c r="AC182" s="1">
        <f t="shared" si="52"/>
        <v>2</v>
      </c>
      <c r="AD182" s="21" t="b">
        <f>FALSE</f>
        <v>0</v>
      </c>
      <c r="AE182" s="21" t="b">
        <f t="shared" si="53"/>
        <v>0</v>
      </c>
      <c r="AF182" s="21" t="b">
        <f t="shared" si="54"/>
        <v>0</v>
      </c>
      <c r="AG182" s="6" t="str">
        <f t="shared" si="55"/>
        <v/>
      </c>
      <c r="AH182"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82" s="6" t="str">
        <f t="shared" si="56"/>
        <v/>
      </c>
      <c r="AJ182"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82" s="3" t="s">
        <v>27</v>
      </c>
    </row>
    <row r="183" spans="1:37" ht="39.950000000000003" customHeight="1">
      <c r="A183"/>
      <c r="B183" s="43">
        <v>157</v>
      </c>
      <c r="C183" s="11"/>
      <c r="D183" s="146" t="str">
        <f t="shared" si="60"/>
        <v/>
      </c>
      <c r="E183" s="141" t="str">
        <f t="shared" si="61"/>
        <v/>
      </c>
      <c r="F183" s="142" t="str">
        <f t="shared" si="62"/>
        <v/>
      </c>
      <c r="G183" s="143" t="str">
        <f t="shared" si="63"/>
        <v/>
      </c>
      <c r="H183" s="144">
        <f t="shared" si="67"/>
        <v>0</v>
      </c>
      <c r="I183" s="144">
        <f t="shared" si="67"/>
        <v>0</v>
      </c>
      <c r="J183" s="144">
        <f t="shared" si="67"/>
        <v>0</v>
      </c>
      <c r="K183" s="144">
        <f t="shared" si="67"/>
        <v>0</v>
      </c>
      <c r="L183" s="144">
        <f t="shared" si="67"/>
        <v>0</v>
      </c>
      <c r="M183" s="144">
        <f t="shared" si="67"/>
        <v>0</v>
      </c>
      <c r="N183" s="144">
        <f t="shared" si="67"/>
        <v>0</v>
      </c>
      <c r="O183" s="145">
        <f t="shared" si="67"/>
        <v>0</v>
      </c>
      <c r="P183" s="139" t="str">
        <f t="shared" si="64"/>
        <v/>
      </c>
      <c r="V183" s="11" t="s">
        <v>314</v>
      </c>
      <c r="W183" s="10" t="s">
        <v>51</v>
      </c>
      <c r="X183" s="5" t="s">
        <v>78</v>
      </c>
      <c r="Y183" s="5" t="s">
        <v>304</v>
      </c>
      <c r="Z183" s="5" t="s">
        <v>80</v>
      </c>
      <c r="AA183" s="158" t="s">
        <v>305</v>
      </c>
      <c r="AB183" s="2">
        <f t="shared" si="51"/>
        <v>5</v>
      </c>
      <c r="AC183" s="2">
        <f t="shared" si="52"/>
        <v>2</v>
      </c>
      <c r="AD183" s="20" t="b">
        <f>FALSE</f>
        <v>0</v>
      </c>
      <c r="AE183" s="20" t="b">
        <f t="shared" si="53"/>
        <v>0</v>
      </c>
      <c r="AF183" s="20" t="b">
        <f t="shared" si="54"/>
        <v>0</v>
      </c>
      <c r="AG183" s="6" t="str">
        <f t="shared" si="55"/>
        <v/>
      </c>
      <c r="AH183"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83" s="6" t="str">
        <f t="shared" si="56"/>
        <v/>
      </c>
      <c r="AJ183"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83" s="3" t="s">
        <v>27</v>
      </c>
    </row>
    <row r="184" spans="1:37" ht="39.950000000000003" customHeight="1">
      <c r="A184"/>
      <c r="B184" s="44">
        <v>158</v>
      </c>
      <c r="C184" s="11"/>
      <c r="D184" s="146" t="str">
        <f t="shared" si="60"/>
        <v/>
      </c>
      <c r="E184" s="141" t="str">
        <f t="shared" si="61"/>
        <v/>
      </c>
      <c r="F184" s="142" t="str">
        <f t="shared" si="62"/>
        <v/>
      </c>
      <c r="G184" s="143" t="str">
        <f t="shared" si="63"/>
        <v/>
      </c>
      <c r="H184" s="144">
        <f t="shared" si="67"/>
        <v>0</v>
      </c>
      <c r="I184" s="144">
        <f t="shared" si="67"/>
        <v>0</v>
      </c>
      <c r="J184" s="144">
        <f t="shared" si="67"/>
        <v>0</v>
      </c>
      <c r="K184" s="144">
        <f t="shared" si="67"/>
        <v>0</v>
      </c>
      <c r="L184" s="144">
        <f t="shared" si="67"/>
        <v>0</v>
      </c>
      <c r="M184" s="144">
        <f t="shared" si="67"/>
        <v>0</v>
      </c>
      <c r="N184" s="144">
        <f t="shared" si="67"/>
        <v>0</v>
      </c>
      <c r="O184" s="145">
        <f t="shared" si="67"/>
        <v>0</v>
      </c>
      <c r="P184" s="139" t="str">
        <f t="shared" si="64"/>
        <v/>
      </c>
      <c r="V184" s="11" t="s">
        <v>315</v>
      </c>
      <c r="W184" s="10" t="s">
        <v>51</v>
      </c>
      <c r="X184" s="7" t="s">
        <v>241</v>
      </c>
      <c r="Y184" s="7" t="s">
        <v>316</v>
      </c>
      <c r="Z184" s="7" t="s">
        <v>80</v>
      </c>
      <c r="AA184" s="158" t="s">
        <v>317</v>
      </c>
      <c r="AB184" s="1">
        <f t="shared" si="51"/>
        <v>7</v>
      </c>
      <c r="AC184" s="1">
        <f t="shared" si="52"/>
        <v>1</v>
      </c>
      <c r="AD184" s="21" t="b">
        <f>FALSE</f>
        <v>0</v>
      </c>
      <c r="AE184" s="21" t="b">
        <f t="shared" si="53"/>
        <v>0</v>
      </c>
      <c r="AF184" s="21" t="b">
        <f t="shared" si="54"/>
        <v>0</v>
      </c>
      <c r="AG184" s="6" t="str">
        <f t="shared" si="55"/>
        <v/>
      </c>
      <c r="AH184"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84" s="6" t="str">
        <f t="shared" si="56"/>
        <v/>
      </c>
      <c r="AJ184"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84" s="3" t="s">
        <v>27</v>
      </c>
    </row>
    <row r="185" spans="1:37" ht="39.950000000000003" customHeight="1">
      <c r="A185"/>
      <c r="B185" s="43">
        <v>159</v>
      </c>
      <c r="C185" s="11"/>
      <c r="D185" s="146" t="str">
        <f t="shared" si="60"/>
        <v/>
      </c>
      <c r="E185" s="141" t="str">
        <f t="shared" si="61"/>
        <v/>
      </c>
      <c r="F185" s="142" t="str">
        <f t="shared" si="62"/>
        <v/>
      </c>
      <c r="G185" s="143" t="str">
        <f t="shared" si="63"/>
        <v/>
      </c>
      <c r="H185" s="144">
        <f t="shared" si="67"/>
        <v>0</v>
      </c>
      <c r="I185" s="144">
        <f t="shared" si="67"/>
        <v>0</v>
      </c>
      <c r="J185" s="144">
        <f t="shared" si="67"/>
        <v>0</v>
      </c>
      <c r="K185" s="144">
        <f t="shared" si="67"/>
        <v>0</v>
      </c>
      <c r="L185" s="144">
        <f t="shared" si="67"/>
        <v>0</v>
      </c>
      <c r="M185" s="144">
        <f t="shared" si="67"/>
        <v>0</v>
      </c>
      <c r="N185" s="144">
        <f t="shared" si="67"/>
        <v>0</v>
      </c>
      <c r="O185" s="145">
        <f t="shared" si="67"/>
        <v>0</v>
      </c>
      <c r="P185" s="139" t="str">
        <f t="shared" si="64"/>
        <v/>
      </c>
      <c r="V185" s="11" t="s">
        <v>318</v>
      </c>
      <c r="W185" s="10" t="s">
        <v>51</v>
      </c>
      <c r="X185" s="5" t="s">
        <v>241</v>
      </c>
      <c r="Y185" s="5" t="s">
        <v>316</v>
      </c>
      <c r="Z185" s="5" t="s">
        <v>80</v>
      </c>
      <c r="AA185" s="158" t="s">
        <v>317</v>
      </c>
      <c r="AB185" s="2">
        <f t="shared" si="51"/>
        <v>7</v>
      </c>
      <c r="AC185" s="2">
        <f t="shared" si="52"/>
        <v>1</v>
      </c>
      <c r="AD185" s="20" t="b">
        <f>FALSE</f>
        <v>0</v>
      </c>
      <c r="AE185" s="20" t="b">
        <f t="shared" si="53"/>
        <v>0</v>
      </c>
      <c r="AF185" s="20" t="b">
        <f t="shared" si="54"/>
        <v>0</v>
      </c>
      <c r="AG185" s="6" t="str">
        <f t="shared" si="55"/>
        <v/>
      </c>
      <c r="AH185"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85" s="6" t="str">
        <f t="shared" si="56"/>
        <v/>
      </c>
      <c r="AJ185"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85" s="3" t="s">
        <v>27</v>
      </c>
    </row>
    <row r="186" spans="1:37" ht="39.950000000000003" customHeight="1">
      <c r="A186"/>
      <c r="B186" s="44">
        <v>160</v>
      </c>
      <c r="C186" s="11"/>
      <c r="D186" s="146" t="str">
        <f t="shared" si="60"/>
        <v/>
      </c>
      <c r="E186" s="141" t="str">
        <f t="shared" si="61"/>
        <v/>
      </c>
      <c r="F186" s="142" t="str">
        <f t="shared" si="62"/>
        <v/>
      </c>
      <c r="G186" s="143" t="str">
        <f t="shared" si="63"/>
        <v/>
      </c>
      <c r="H186" s="144">
        <f t="shared" si="67"/>
        <v>0</v>
      </c>
      <c r="I186" s="144">
        <f t="shared" si="67"/>
        <v>0</v>
      </c>
      <c r="J186" s="144">
        <f t="shared" si="67"/>
        <v>0</v>
      </c>
      <c r="K186" s="144">
        <f t="shared" si="67"/>
        <v>0</v>
      </c>
      <c r="L186" s="144">
        <f t="shared" si="67"/>
        <v>0</v>
      </c>
      <c r="M186" s="144">
        <f t="shared" si="67"/>
        <v>0</v>
      </c>
      <c r="N186" s="144">
        <f t="shared" si="67"/>
        <v>0</v>
      </c>
      <c r="O186" s="145">
        <f t="shared" si="67"/>
        <v>0</v>
      </c>
      <c r="P186" s="139" t="str">
        <f t="shared" si="64"/>
        <v/>
      </c>
      <c r="V186" s="11" t="s">
        <v>319</v>
      </c>
      <c r="W186" s="10" t="s">
        <v>51</v>
      </c>
      <c r="X186" s="7" t="s">
        <v>241</v>
      </c>
      <c r="Y186" s="7" t="s">
        <v>316</v>
      </c>
      <c r="Z186" s="7" t="s">
        <v>80</v>
      </c>
      <c r="AA186" s="158" t="s">
        <v>317</v>
      </c>
      <c r="AB186" s="1">
        <f t="shared" si="51"/>
        <v>8</v>
      </c>
      <c r="AC186" s="1">
        <f t="shared" si="52"/>
        <v>1</v>
      </c>
      <c r="AD186" s="21" t="b">
        <f>FALSE</f>
        <v>0</v>
      </c>
      <c r="AE186" s="21" t="b">
        <f t="shared" si="53"/>
        <v>0</v>
      </c>
      <c r="AF186" s="21" t="b">
        <f t="shared" si="54"/>
        <v>0</v>
      </c>
      <c r="AG186" s="6" t="str">
        <f t="shared" si="55"/>
        <v/>
      </c>
      <c r="AH186"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86" s="6" t="str">
        <f t="shared" si="56"/>
        <v/>
      </c>
      <c r="AJ186"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86" s="3" t="s">
        <v>27</v>
      </c>
    </row>
    <row r="187" spans="1:37" ht="39.950000000000003" customHeight="1">
      <c r="A187"/>
      <c r="B187" s="43">
        <v>161</v>
      </c>
      <c r="C187" s="11"/>
      <c r="D187" s="146" t="str">
        <f t="shared" si="60"/>
        <v/>
      </c>
      <c r="E187" s="141" t="str">
        <f t="shared" si="61"/>
        <v/>
      </c>
      <c r="F187" s="142" t="str">
        <f t="shared" si="62"/>
        <v/>
      </c>
      <c r="G187" s="143" t="str">
        <f t="shared" si="63"/>
        <v/>
      </c>
      <c r="H187" s="144">
        <f t="shared" ref="H187:O196" si="68">IF($G187="",0,--((SUMPRODUCT(--($V$15:$V$314&lt;&gt;""),--($W$15:$W$314=H$26),--($Z$15:$Z$314="contient"),--ISNUMBER(SEARCH(LOWER(TRIM($V$15:$V$314)),$G187)))+SUMPRODUCT(--($V$15:$V$314&lt;&gt;""),--($W$15:$W$314=H$26),--($Z$15:$Z$314="mot"),--ISNUMBER(SEARCH(" "&amp;LOWER(TRIM($V$15:$V$314))&amp;" ",$G187))))&gt;0))</f>
        <v>0</v>
      </c>
      <c r="I187" s="144">
        <f t="shared" si="68"/>
        <v>0</v>
      </c>
      <c r="J187" s="144">
        <f t="shared" si="68"/>
        <v>0</v>
      </c>
      <c r="K187" s="144">
        <f t="shared" si="68"/>
        <v>0</v>
      </c>
      <c r="L187" s="144">
        <f t="shared" si="68"/>
        <v>0</v>
      </c>
      <c r="M187" s="144">
        <f t="shared" si="68"/>
        <v>0</v>
      </c>
      <c r="N187" s="144">
        <f t="shared" si="68"/>
        <v>0</v>
      </c>
      <c r="O187" s="145">
        <f t="shared" si="68"/>
        <v>0</v>
      </c>
      <c r="P187" s="139" t="str">
        <f t="shared" si="64"/>
        <v/>
      </c>
      <c r="V187" s="11" t="s">
        <v>320</v>
      </c>
      <c r="W187" s="10" t="s">
        <v>51</v>
      </c>
      <c r="X187" s="5" t="s">
        <v>241</v>
      </c>
      <c r="Y187" s="5" t="s">
        <v>316</v>
      </c>
      <c r="Z187" s="5" t="s">
        <v>80</v>
      </c>
      <c r="AA187" s="158" t="s">
        <v>317</v>
      </c>
      <c r="AB187" s="2">
        <f t="shared" si="51"/>
        <v>8</v>
      </c>
      <c r="AC187" s="2">
        <f t="shared" si="52"/>
        <v>1</v>
      </c>
      <c r="AD187" s="20" t="b">
        <f>FALSE</f>
        <v>0</v>
      </c>
      <c r="AE187" s="20" t="b">
        <f t="shared" si="53"/>
        <v>0</v>
      </c>
      <c r="AF187" s="20" t="b">
        <f t="shared" si="54"/>
        <v>0</v>
      </c>
      <c r="AG187" s="6" t="str">
        <f t="shared" si="55"/>
        <v/>
      </c>
      <c r="AH187"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87" s="6" t="str">
        <f t="shared" si="56"/>
        <v/>
      </c>
      <c r="AJ187"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87" s="3" t="s">
        <v>27</v>
      </c>
    </row>
    <row r="188" spans="1:37" ht="39.950000000000003" customHeight="1">
      <c r="A188"/>
      <c r="B188" s="44">
        <v>162</v>
      </c>
      <c r="C188" s="11"/>
      <c r="D188" s="146" t="str">
        <f t="shared" si="60"/>
        <v/>
      </c>
      <c r="E188" s="141" t="str">
        <f t="shared" si="61"/>
        <v/>
      </c>
      <c r="F188" s="142" t="str">
        <f t="shared" si="62"/>
        <v/>
      </c>
      <c r="G188" s="143" t="str">
        <f t="shared" si="63"/>
        <v/>
      </c>
      <c r="H188" s="144">
        <f t="shared" si="68"/>
        <v>0</v>
      </c>
      <c r="I188" s="144">
        <f t="shared" si="68"/>
        <v>0</v>
      </c>
      <c r="J188" s="144">
        <f t="shared" si="68"/>
        <v>0</v>
      </c>
      <c r="K188" s="144">
        <f t="shared" si="68"/>
        <v>0</v>
      </c>
      <c r="L188" s="144">
        <f t="shared" si="68"/>
        <v>0</v>
      </c>
      <c r="M188" s="144">
        <f t="shared" si="68"/>
        <v>0</v>
      </c>
      <c r="N188" s="144">
        <f t="shared" si="68"/>
        <v>0</v>
      </c>
      <c r="O188" s="145">
        <f t="shared" si="68"/>
        <v>0</v>
      </c>
      <c r="P188" s="139" t="str">
        <f t="shared" si="64"/>
        <v/>
      </c>
      <c r="V188" s="11" t="s">
        <v>321</v>
      </c>
      <c r="W188" s="10" t="s">
        <v>51</v>
      </c>
      <c r="X188" s="7" t="s">
        <v>241</v>
      </c>
      <c r="Y188" s="7" t="s">
        <v>316</v>
      </c>
      <c r="Z188" s="7" t="s">
        <v>80</v>
      </c>
      <c r="AA188" s="158" t="s">
        <v>317</v>
      </c>
      <c r="AB188" s="1">
        <f t="shared" si="51"/>
        <v>5</v>
      </c>
      <c r="AC188" s="1">
        <f t="shared" si="52"/>
        <v>1</v>
      </c>
      <c r="AD188" s="21" t="b">
        <f>FALSE</f>
        <v>0</v>
      </c>
      <c r="AE188" s="21" t="b">
        <f t="shared" si="53"/>
        <v>0</v>
      </c>
      <c r="AF188" s="21" t="b">
        <f t="shared" si="54"/>
        <v>0</v>
      </c>
      <c r="AG188" s="6" t="str">
        <f t="shared" si="55"/>
        <v/>
      </c>
      <c r="AH188"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88" s="6" t="str">
        <f t="shared" si="56"/>
        <v/>
      </c>
      <c r="AJ188"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88" s="3" t="s">
        <v>27</v>
      </c>
    </row>
    <row r="189" spans="1:37" ht="39.950000000000003" customHeight="1">
      <c r="A189"/>
      <c r="B189" s="43">
        <v>163</v>
      </c>
      <c r="C189" s="11"/>
      <c r="D189" s="146" t="str">
        <f t="shared" si="60"/>
        <v/>
      </c>
      <c r="E189" s="141" t="str">
        <f t="shared" si="61"/>
        <v/>
      </c>
      <c r="F189" s="142" t="str">
        <f t="shared" si="62"/>
        <v/>
      </c>
      <c r="G189" s="143" t="str">
        <f t="shared" si="63"/>
        <v/>
      </c>
      <c r="H189" s="144">
        <f t="shared" si="68"/>
        <v>0</v>
      </c>
      <c r="I189" s="144">
        <f t="shared" si="68"/>
        <v>0</v>
      </c>
      <c r="J189" s="144">
        <f t="shared" si="68"/>
        <v>0</v>
      </c>
      <c r="K189" s="144">
        <f t="shared" si="68"/>
        <v>0</v>
      </c>
      <c r="L189" s="144">
        <f t="shared" si="68"/>
        <v>0</v>
      </c>
      <c r="M189" s="144">
        <f t="shared" si="68"/>
        <v>0</v>
      </c>
      <c r="N189" s="144">
        <f t="shared" si="68"/>
        <v>0</v>
      </c>
      <c r="O189" s="145">
        <f t="shared" si="68"/>
        <v>0</v>
      </c>
      <c r="P189" s="139" t="str">
        <f t="shared" si="64"/>
        <v/>
      </c>
      <c r="V189" s="11" t="s">
        <v>322</v>
      </c>
      <c r="W189" s="10" t="s">
        <v>51</v>
      </c>
      <c r="X189" s="5" t="s">
        <v>241</v>
      </c>
      <c r="Y189" s="5" t="s">
        <v>316</v>
      </c>
      <c r="Z189" s="5" t="s">
        <v>80</v>
      </c>
      <c r="AA189" s="158" t="s">
        <v>317</v>
      </c>
      <c r="AB189" s="2">
        <f t="shared" si="51"/>
        <v>13</v>
      </c>
      <c r="AC189" s="2">
        <f t="shared" si="52"/>
        <v>1</v>
      </c>
      <c r="AD189" s="20" t="b">
        <f>FALSE</f>
        <v>0</v>
      </c>
      <c r="AE189" s="20" t="b">
        <f t="shared" si="53"/>
        <v>0</v>
      </c>
      <c r="AF189" s="20" t="b">
        <f t="shared" si="54"/>
        <v>0</v>
      </c>
      <c r="AG189" s="6" t="str">
        <f t="shared" si="55"/>
        <v/>
      </c>
      <c r="AH189"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89" s="6" t="str">
        <f t="shared" si="56"/>
        <v/>
      </c>
      <c r="AJ189"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89" s="3" t="s">
        <v>27</v>
      </c>
    </row>
    <row r="190" spans="1:37" ht="39.950000000000003" customHeight="1">
      <c r="A190"/>
      <c r="B190" s="44">
        <v>164</v>
      </c>
      <c r="C190" s="11"/>
      <c r="D190" s="146" t="str">
        <f t="shared" si="60"/>
        <v/>
      </c>
      <c r="E190" s="141" t="str">
        <f t="shared" si="61"/>
        <v/>
      </c>
      <c r="F190" s="142" t="str">
        <f t="shared" si="62"/>
        <v/>
      </c>
      <c r="G190" s="143" t="str">
        <f t="shared" si="63"/>
        <v/>
      </c>
      <c r="H190" s="144">
        <f t="shared" si="68"/>
        <v>0</v>
      </c>
      <c r="I190" s="144">
        <f t="shared" si="68"/>
        <v>0</v>
      </c>
      <c r="J190" s="144">
        <f t="shared" si="68"/>
        <v>0</v>
      </c>
      <c r="K190" s="144">
        <f t="shared" si="68"/>
        <v>0</v>
      </c>
      <c r="L190" s="144">
        <f t="shared" si="68"/>
        <v>0</v>
      </c>
      <c r="M190" s="144">
        <f t="shared" si="68"/>
        <v>0</v>
      </c>
      <c r="N190" s="144">
        <f t="shared" si="68"/>
        <v>0</v>
      </c>
      <c r="O190" s="145">
        <f t="shared" si="68"/>
        <v>0</v>
      </c>
      <c r="P190" s="139" t="str">
        <f t="shared" si="64"/>
        <v/>
      </c>
      <c r="V190" s="11" t="s">
        <v>323</v>
      </c>
      <c r="W190" s="10" t="s">
        <v>51</v>
      </c>
      <c r="X190" s="7" t="s">
        <v>241</v>
      </c>
      <c r="Y190" s="7" t="s">
        <v>316</v>
      </c>
      <c r="Z190" s="7" t="s">
        <v>80</v>
      </c>
      <c r="AA190" s="158" t="s">
        <v>317</v>
      </c>
      <c r="AB190" s="1">
        <f t="shared" si="51"/>
        <v>13</v>
      </c>
      <c r="AC190" s="1">
        <f t="shared" si="52"/>
        <v>1</v>
      </c>
      <c r="AD190" s="21" t="b">
        <f>FALSE</f>
        <v>0</v>
      </c>
      <c r="AE190" s="21" t="b">
        <f t="shared" si="53"/>
        <v>0</v>
      </c>
      <c r="AF190" s="21" t="b">
        <f t="shared" si="54"/>
        <v>0</v>
      </c>
      <c r="AG190" s="6" t="str">
        <f t="shared" si="55"/>
        <v/>
      </c>
      <c r="AH190"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90" s="6" t="str">
        <f t="shared" si="56"/>
        <v/>
      </c>
      <c r="AJ190"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90" s="3" t="s">
        <v>27</v>
      </c>
    </row>
    <row r="191" spans="1:37" ht="39.950000000000003" customHeight="1">
      <c r="A191"/>
      <c r="B191" s="43">
        <v>165</v>
      </c>
      <c r="C191" s="11"/>
      <c r="D191" s="146" t="str">
        <f t="shared" si="60"/>
        <v/>
      </c>
      <c r="E191" s="141" t="str">
        <f t="shared" si="61"/>
        <v/>
      </c>
      <c r="F191" s="142" t="str">
        <f t="shared" si="62"/>
        <v/>
      </c>
      <c r="G191" s="143" t="str">
        <f t="shared" si="63"/>
        <v/>
      </c>
      <c r="H191" s="144">
        <f t="shared" si="68"/>
        <v>0</v>
      </c>
      <c r="I191" s="144">
        <f t="shared" si="68"/>
        <v>0</v>
      </c>
      <c r="J191" s="144">
        <f t="shared" si="68"/>
        <v>0</v>
      </c>
      <c r="K191" s="144">
        <f t="shared" si="68"/>
        <v>0</v>
      </c>
      <c r="L191" s="144">
        <f t="shared" si="68"/>
        <v>0</v>
      </c>
      <c r="M191" s="144">
        <f t="shared" si="68"/>
        <v>0</v>
      </c>
      <c r="N191" s="144">
        <f t="shared" si="68"/>
        <v>0</v>
      </c>
      <c r="O191" s="145">
        <f t="shared" si="68"/>
        <v>0</v>
      </c>
      <c r="P191" s="139" t="str">
        <f t="shared" si="64"/>
        <v/>
      </c>
      <c r="V191" s="11" t="s">
        <v>324</v>
      </c>
      <c r="W191" s="10" t="s">
        <v>55</v>
      </c>
      <c r="X191" s="5" t="s">
        <v>241</v>
      </c>
      <c r="Y191" s="5" t="s">
        <v>325</v>
      </c>
      <c r="Z191" s="5" t="s">
        <v>80</v>
      </c>
      <c r="AA191" s="158" t="s">
        <v>326</v>
      </c>
      <c r="AB191" s="2">
        <f t="shared" si="51"/>
        <v>5</v>
      </c>
      <c r="AC191" s="2">
        <f t="shared" si="52"/>
        <v>1</v>
      </c>
      <c r="AD191" s="20" t="b">
        <f>FALSE</f>
        <v>0</v>
      </c>
      <c r="AE191" s="20" t="b">
        <f t="shared" si="53"/>
        <v>0</v>
      </c>
      <c r="AF191" s="20" t="b">
        <f t="shared" si="54"/>
        <v>0</v>
      </c>
      <c r="AG191" s="6" t="str">
        <f t="shared" si="55"/>
        <v/>
      </c>
      <c r="AH191"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v>
      </c>
      <c r="AI191" s="6" t="str">
        <f t="shared" si="56"/>
        <v/>
      </c>
      <c r="AJ191"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v>
      </c>
      <c r="AK191" s="3" t="s">
        <v>27</v>
      </c>
    </row>
    <row r="192" spans="1:37" ht="39.950000000000003" customHeight="1">
      <c r="A192"/>
      <c r="B192" s="44">
        <v>166</v>
      </c>
      <c r="C192" s="11"/>
      <c r="D192" s="146" t="str">
        <f t="shared" si="60"/>
        <v/>
      </c>
      <c r="E192" s="141" t="str">
        <f t="shared" si="61"/>
        <v/>
      </c>
      <c r="F192" s="142" t="str">
        <f t="shared" si="62"/>
        <v/>
      </c>
      <c r="G192" s="143" t="str">
        <f t="shared" si="63"/>
        <v/>
      </c>
      <c r="H192" s="144">
        <f t="shared" si="68"/>
        <v>0</v>
      </c>
      <c r="I192" s="144">
        <f t="shared" si="68"/>
        <v>0</v>
      </c>
      <c r="J192" s="144">
        <f t="shared" si="68"/>
        <v>0</v>
      </c>
      <c r="K192" s="144">
        <f t="shared" si="68"/>
        <v>0</v>
      </c>
      <c r="L192" s="144">
        <f t="shared" si="68"/>
        <v>0</v>
      </c>
      <c r="M192" s="144">
        <f t="shared" si="68"/>
        <v>0</v>
      </c>
      <c r="N192" s="144">
        <f t="shared" si="68"/>
        <v>0</v>
      </c>
      <c r="O192" s="145">
        <f t="shared" si="68"/>
        <v>0</v>
      </c>
      <c r="P192" s="139" t="str">
        <f t="shared" si="64"/>
        <v/>
      </c>
      <c r="V192" s="11" t="s">
        <v>327</v>
      </c>
      <c r="W192" s="10" t="s">
        <v>55</v>
      </c>
      <c r="X192" s="7" t="s">
        <v>241</v>
      </c>
      <c r="Y192" s="7" t="s">
        <v>325</v>
      </c>
      <c r="Z192" s="7" t="s">
        <v>80</v>
      </c>
      <c r="AA192" s="158" t="s">
        <v>326</v>
      </c>
      <c r="AB192" s="1">
        <f t="shared" si="51"/>
        <v>5</v>
      </c>
      <c r="AC192" s="1">
        <f t="shared" si="52"/>
        <v>1</v>
      </c>
      <c r="AD192" s="21" t="b">
        <f>FALSE</f>
        <v>0</v>
      </c>
      <c r="AE192" s="21" t="b">
        <f t="shared" si="53"/>
        <v>1</v>
      </c>
      <c r="AF192" s="21" t="b">
        <f t="shared" si="54"/>
        <v>1</v>
      </c>
      <c r="AG192" s="6" t="str">
        <f t="shared" si="55"/>
        <v>🌶️ Charcuterie &amp; assaisonnement : mêlée</v>
      </c>
      <c r="AH192"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v>
      </c>
      <c r="AI192" s="6" t="str">
        <f t="shared" si="56"/>
        <v>🌶️ Charcuterie : contrôler température de mêlée, texture, assaisonnement, hygiène.</v>
      </c>
      <c r="AJ192"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v>
      </c>
      <c r="AK192" s="3" t="s">
        <v>27</v>
      </c>
    </row>
    <row r="193" spans="1:37" ht="39.950000000000003" customHeight="1">
      <c r="A193"/>
      <c r="B193" s="43">
        <v>167</v>
      </c>
      <c r="C193" s="11"/>
      <c r="D193" s="146" t="str">
        <f t="shared" si="60"/>
        <v/>
      </c>
      <c r="E193" s="141" t="str">
        <f t="shared" si="61"/>
        <v/>
      </c>
      <c r="F193" s="142" t="str">
        <f t="shared" si="62"/>
        <v/>
      </c>
      <c r="G193" s="143" t="str">
        <f t="shared" si="63"/>
        <v/>
      </c>
      <c r="H193" s="144">
        <f t="shared" si="68"/>
        <v>0</v>
      </c>
      <c r="I193" s="144">
        <f t="shared" si="68"/>
        <v>0</v>
      </c>
      <c r="J193" s="144">
        <f t="shared" si="68"/>
        <v>0</v>
      </c>
      <c r="K193" s="144">
        <f t="shared" si="68"/>
        <v>0</v>
      </c>
      <c r="L193" s="144">
        <f t="shared" si="68"/>
        <v>0</v>
      </c>
      <c r="M193" s="144">
        <f t="shared" si="68"/>
        <v>0</v>
      </c>
      <c r="N193" s="144">
        <f t="shared" si="68"/>
        <v>0</v>
      </c>
      <c r="O193" s="145">
        <f t="shared" si="68"/>
        <v>0</v>
      </c>
      <c r="P193" s="139" t="str">
        <f t="shared" si="64"/>
        <v/>
      </c>
      <c r="V193" s="11" t="s">
        <v>328</v>
      </c>
      <c r="W193" s="10" t="s">
        <v>55</v>
      </c>
      <c r="X193" s="5" t="s">
        <v>241</v>
      </c>
      <c r="Y193" s="5" t="s">
        <v>325</v>
      </c>
      <c r="Z193" s="5" t="s">
        <v>80</v>
      </c>
      <c r="AA193" s="158" t="s">
        <v>326</v>
      </c>
      <c r="AB193" s="2">
        <f t="shared" si="51"/>
        <v>5</v>
      </c>
      <c r="AC193" s="2">
        <f t="shared" si="52"/>
        <v>1</v>
      </c>
      <c r="AD193" s="20" t="b">
        <f>FALSE</f>
        <v>0</v>
      </c>
      <c r="AE193" s="20" t="b">
        <f t="shared" si="53"/>
        <v>0</v>
      </c>
      <c r="AF193" s="20" t="b">
        <f t="shared" si="54"/>
        <v>0</v>
      </c>
      <c r="AG193" s="6" t="str">
        <f t="shared" si="55"/>
        <v/>
      </c>
      <c r="AH193"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v>
      </c>
      <c r="AI193" s="6" t="str">
        <f t="shared" si="56"/>
        <v/>
      </c>
      <c r="AJ193"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v>
      </c>
      <c r="AK193" s="3" t="s">
        <v>27</v>
      </c>
    </row>
    <row r="194" spans="1:37" ht="39.950000000000003" customHeight="1">
      <c r="A194"/>
      <c r="B194" s="44">
        <v>168</v>
      </c>
      <c r="C194" s="11"/>
      <c r="D194" s="146" t="str">
        <f t="shared" si="60"/>
        <v/>
      </c>
      <c r="E194" s="141" t="str">
        <f t="shared" si="61"/>
        <v/>
      </c>
      <c r="F194" s="142" t="str">
        <f t="shared" si="62"/>
        <v/>
      </c>
      <c r="G194" s="143" t="str">
        <f t="shared" si="63"/>
        <v/>
      </c>
      <c r="H194" s="144">
        <f t="shared" si="68"/>
        <v>0</v>
      </c>
      <c r="I194" s="144">
        <f t="shared" si="68"/>
        <v>0</v>
      </c>
      <c r="J194" s="144">
        <f t="shared" si="68"/>
        <v>0</v>
      </c>
      <c r="K194" s="144">
        <f t="shared" si="68"/>
        <v>0</v>
      </c>
      <c r="L194" s="144">
        <f t="shared" si="68"/>
        <v>0</v>
      </c>
      <c r="M194" s="144">
        <f t="shared" si="68"/>
        <v>0</v>
      </c>
      <c r="N194" s="144">
        <f t="shared" si="68"/>
        <v>0</v>
      </c>
      <c r="O194" s="145">
        <f t="shared" si="68"/>
        <v>0</v>
      </c>
      <c r="P194" s="139" t="str">
        <f t="shared" si="64"/>
        <v/>
      </c>
      <c r="V194" s="11" t="s">
        <v>329</v>
      </c>
      <c r="W194" s="10" t="s">
        <v>55</v>
      </c>
      <c r="X194" s="7" t="s">
        <v>241</v>
      </c>
      <c r="Y194" s="7" t="s">
        <v>325</v>
      </c>
      <c r="Z194" s="7" t="s">
        <v>80</v>
      </c>
      <c r="AA194" s="158" t="s">
        <v>326</v>
      </c>
      <c r="AB194" s="1">
        <f t="shared" si="51"/>
        <v>8</v>
      </c>
      <c r="AC194" s="1">
        <f t="shared" si="52"/>
        <v>1</v>
      </c>
      <c r="AD194" s="21" t="b">
        <f>FALSE</f>
        <v>0</v>
      </c>
      <c r="AE194" s="21" t="b">
        <f t="shared" si="53"/>
        <v>0</v>
      </c>
      <c r="AF194" s="21" t="b">
        <f t="shared" si="54"/>
        <v>0</v>
      </c>
      <c r="AG194" s="6" t="str">
        <f t="shared" si="55"/>
        <v/>
      </c>
      <c r="AH194"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v>
      </c>
      <c r="AI194" s="6" t="str">
        <f t="shared" si="56"/>
        <v/>
      </c>
      <c r="AJ194"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v>
      </c>
      <c r="AK194" s="3" t="s">
        <v>27</v>
      </c>
    </row>
    <row r="195" spans="1:37" ht="39.950000000000003" customHeight="1">
      <c r="A195"/>
      <c r="B195" s="43">
        <v>169</v>
      </c>
      <c r="C195" s="11"/>
      <c r="D195" s="146" t="str">
        <f t="shared" si="60"/>
        <v/>
      </c>
      <c r="E195" s="141" t="str">
        <f t="shared" si="61"/>
        <v/>
      </c>
      <c r="F195" s="142" t="str">
        <f t="shared" si="62"/>
        <v/>
      </c>
      <c r="G195" s="143" t="str">
        <f t="shared" si="63"/>
        <v/>
      </c>
      <c r="H195" s="144">
        <f t="shared" si="68"/>
        <v>0</v>
      </c>
      <c r="I195" s="144">
        <f t="shared" si="68"/>
        <v>0</v>
      </c>
      <c r="J195" s="144">
        <f t="shared" si="68"/>
        <v>0</v>
      </c>
      <c r="K195" s="144">
        <f t="shared" si="68"/>
        <v>0</v>
      </c>
      <c r="L195" s="144">
        <f t="shared" si="68"/>
        <v>0</v>
      </c>
      <c r="M195" s="144">
        <f t="shared" si="68"/>
        <v>0</v>
      </c>
      <c r="N195" s="144">
        <f t="shared" si="68"/>
        <v>0</v>
      </c>
      <c r="O195" s="145">
        <f t="shared" si="68"/>
        <v>0</v>
      </c>
      <c r="P195" s="139" t="str">
        <f t="shared" si="64"/>
        <v/>
      </c>
      <c r="V195" s="11" t="s">
        <v>330</v>
      </c>
      <c r="W195" s="10" t="s">
        <v>55</v>
      </c>
      <c r="X195" s="5" t="s">
        <v>241</v>
      </c>
      <c r="Y195" s="5" t="s">
        <v>325</v>
      </c>
      <c r="Z195" s="5" t="s">
        <v>80</v>
      </c>
      <c r="AA195" s="158" t="s">
        <v>326</v>
      </c>
      <c r="AB195" s="2">
        <f t="shared" si="51"/>
        <v>8</v>
      </c>
      <c r="AC195" s="2">
        <f t="shared" si="52"/>
        <v>1</v>
      </c>
      <c r="AD195" s="20" t="b">
        <f>FALSE</f>
        <v>0</v>
      </c>
      <c r="AE195" s="20" t="b">
        <f t="shared" si="53"/>
        <v>0</v>
      </c>
      <c r="AF195" s="20" t="b">
        <f t="shared" si="54"/>
        <v>0</v>
      </c>
      <c r="AG195" s="6" t="str">
        <f t="shared" si="55"/>
        <v/>
      </c>
      <c r="AH195"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v>
      </c>
      <c r="AI195" s="6" t="str">
        <f t="shared" si="56"/>
        <v/>
      </c>
      <c r="AJ195"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v>
      </c>
      <c r="AK195" s="3" t="s">
        <v>27</v>
      </c>
    </row>
    <row r="196" spans="1:37" ht="39.950000000000003" customHeight="1">
      <c r="A196"/>
      <c r="B196" s="44">
        <v>170</v>
      </c>
      <c r="C196" s="11"/>
      <c r="D196" s="146" t="str">
        <f t="shared" si="60"/>
        <v/>
      </c>
      <c r="E196" s="141" t="str">
        <f t="shared" si="61"/>
        <v/>
      </c>
      <c r="F196" s="142" t="str">
        <f t="shared" si="62"/>
        <v/>
      </c>
      <c r="G196" s="143" t="str">
        <f t="shared" si="63"/>
        <v/>
      </c>
      <c r="H196" s="144">
        <f t="shared" si="68"/>
        <v>0</v>
      </c>
      <c r="I196" s="144">
        <f t="shared" si="68"/>
        <v>0</v>
      </c>
      <c r="J196" s="144">
        <f t="shared" si="68"/>
        <v>0</v>
      </c>
      <c r="K196" s="144">
        <f t="shared" si="68"/>
        <v>0</v>
      </c>
      <c r="L196" s="144">
        <f t="shared" si="68"/>
        <v>0</v>
      </c>
      <c r="M196" s="144">
        <f t="shared" si="68"/>
        <v>0</v>
      </c>
      <c r="N196" s="144">
        <f t="shared" si="68"/>
        <v>0</v>
      </c>
      <c r="O196" s="145">
        <f t="shared" si="68"/>
        <v>0</v>
      </c>
      <c r="P196" s="139" t="str">
        <f t="shared" si="64"/>
        <v/>
      </c>
      <c r="V196" s="11" t="s">
        <v>331</v>
      </c>
      <c r="W196" s="10" t="s">
        <v>55</v>
      </c>
      <c r="X196" s="7" t="s">
        <v>241</v>
      </c>
      <c r="Y196" s="7" t="s">
        <v>325</v>
      </c>
      <c r="Z196" s="7" t="s">
        <v>80</v>
      </c>
      <c r="AA196" s="158" t="s">
        <v>326</v>
      </c>
      <c r="AB196" s="1">
        <f t="shared" si="51"/>
        <v>5</v>
      </c>
      <c r="AC196" s="1">
        <f t="shared" si="52"/>
        <v>1</v>
      </c>
      <c r="AD196" s="21" t="b">
        <f>FALSE</f>
        <v>0</v>
      </c>
      <c r="AE196" s="21" t="b">
        <f t="shared" si="53"/>
        <v>0</v>
      </c>
      <c r="AF196" s="21" t="b">
        <f t="shared" si="54"/>
        <v>0</v>
      </c>
      <c r="AG196" s="6" t="str">
        <f t="shared" si="55"/>
        <v/>
      </c>
      <c r="AH196"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v>
      </c>
      <c r="AI196" s="6" t="str">
        <f t="shared" si="56"/>
        <v/>
      </c>
      <c r="AJ196"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v>
      </c>
      <c r="AK196" s="3" t="s">
        <v>27</v>
      </c>
    </row>
    <row r="197" spans="1:37" ht="39.950000000000003" customHeight="1">
      <c r="A197"/>
      <c r="B197" s="43">
        <v>171</v>
      </c>
      <c r="C197" s="11"/>
      <c r="D197" s="146" t="str">
        <f t="shared" si="60"/>
        <v/>
      </c>
      <c r="E197" s="141" t="str">
        <f t="shared" si="61"/>
        <v/>
      </c>
      <c r="F197" s="142" t="str">
        <f t="shared" si="62"/>
        <v/>
      </c>
      <c r="G197" s="143" t="str">
        <f t="shared" si="63"/>
        <v/>
      </c>
      <c r="H197" s="144">
        <f t="shared" ref="H197:O206" si="69">IF($G197="",0,--((SUMPRODUCT(--($V$15:$V$314&lt;&gt;""),--($W$15:$W$314=H$26),--($Z$15:$Z$314="contient"),--ISNUMBER(SEARCH(LOWER(TRIM($V$15:$V$314)),$G197)))+SUMPRODUCT(--($V$15:$V$314&lt;&gt;""),--($W$15:$W$314=H$26),--($Z$15:$Z$314="mot"),--ISNUMBER(SEARCH(" "&amp;LOWER(TRIM($V$15:$V$314))&amp;" ",$G197))))&gt;0))</f>
        <v>0</v>
      </c>
      <c r="I197" s="144">
        <f t="shared" si="69"/>
        <v>0</v>
      </c>
      <c r="J197" s="144">
        <f t="shared" si="69"/>
        <v>0</v>
      </c>
      <c r="K197" s="144">
        <f t="shared" si="69"/>
        <v>0</v>
      </c>
      <c r="L197" s="144">
        <f t="shared" si="69"/>
        <v>0</v>
      </c>
      <c r="M197" s="144">
        <f t="shared" si="69"/>
        <v>0</v>
      </c>
      <c r="N197" s="144">
        <f t="shared" si="69"/>
        <v>0</v>
      </c>
      <c r="O197" s="145">
        <f t="shared" si="69"/>
        <v>0</v>
      </c>
      <c r="P197" s="139" t="str">
        <f t="shared" si="64"/>
        <v/>
      </c>
      <c r="V197" s="11" t="s">
        <v>332</v>
      </c>
      <c r="W197" s="10" t="s">
        <v>55</v>
      </c>
      <c r="X197" s="5" t="s">
        <v>241</v>
      </c>
      <c r="Y197" s="5" t="s">
        <v>325</v>
      </c>
      <c r="Z197" s="5" t="s">
        <v>80</v>
      </c>
      <c r="AA197" s="158" t="s">
        <v>326</v>
      </c>
      <c r="AB197" s="2">
        <f t="shared" si="51"/>
        <v>9</v>
      </c>
      <c r="AC197" s="2">
        <f t="shared" si="52"/>
        <v>1</v>
      </c>
      <c r="AD197" s="20" t="b">
        <f>FALSE</f>
        <v>0</v>
      </c>
      <c r="AE197" s="20" t="b">
        <f t="shared" si="53"/>
        <v>0</v>
      </c>
      <c r="AF197" s="20" t="b">
        <f t="shared" si="54"/>
        <v>0</v>
      </c>
      <c r="AG197" s="6" t="str">
        <f t="shared" si="55"/>
        <v/>
      </c>
      <c r="AH197"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v>
      </c>
      <c r="AI197" s="6" t="str">
        <f t="shared" si="56"/>
        <v/>
      </c>
      <c r="AJ197"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v>
      </c>
      <c r="AK197" s="3" t="s">
        <v>27</v>
      </c>
    </row>
    <row r="198" spans="1:37" ht="39.950000000000003" customHeight="1">
      <c r="A198"/>
      <c r="B198" s="44">
        <v>172</v>
      </c>
      <c r="C198" s="11"/>
      <c r="D198" s="146" t="str">
        <f t="shared" si="60"/>
        <v/>
      </c>
      <c r="E198" s="141" t="str">
        <f t="shared" si="61"/>
        <v/>
      </c>
      <c r="F198" s="142" t="str">
        <f t="shared" si="62"/>
        <v/>
      </c>
      <c r="G198" s="143" t="str">
        <f t="shared" si="63"/>
        <v/>
      </c>
      <c r="H198" s="144">
        <f t="shared" si="69"/>
        <v>0</v>
      </c>
      <c r="I198" s="144">
        <f t="shared" si="69"/>
        <v>0</v>
      </c>
      <c r="J198" s="144">
        <f t="shared" si="69"/>
        <v>0</v>
      </c>
      <c r="K198" s="144">
        <f t="shared" si="69"/>
        <v>0</v>
      </c>
      <c r="L198" s="144">
        <f t="shared" si="69"/>
        <v>0</v>
      </c>
      <c r="M198" s="144">
        <f t="shared" si="69"/>
        <v>0</v>
      </c>
      <c r="N198" s="144">
        <f t="shared" si="69"/>
        <v>0</v>
      </c>
      <c r="O198" s="145">
        <f t="shared" si="69"/>
        <v>0</v>
      </c>
      <c r="P198" s="139" t="str">
        <f t="shared" si="64"/>
        <v/>
      </c>
      <c r="V198" s="11" t="s">
        <v>333</v>
      </c>
      <c r="W198" s="10" t="s">
        <v>55</v>
      </c>
      <c r="X198" s="7" t="s">
        <v>241</v>
      </c>
      <c r="Y198" s="7" t="s">
        <v>325</v>
      </c>
      <c r="Z198" s="7" t="s">
        <v>80</v>
      </c>
      <c r="AA198" s="158" t="s">
        <v>326</v>
      </c>
      <c r="AB198" s="1">
        <f t="shared" si="51"/>
        <v>8</v>
      </c>
      <c r="AC198" s="1">
        <f t="shared" si="52"/>
        <v>1</v>
      </c>
      <c r="AD198" s="21" t="b">
        <f>FALSE</f>
        <v>0</v>
      </c>
      <c r="AE198" s="21" t="b">
        <f t="shared" si="53"/>
        <v>0</v>
      </c>
      <c r="AF198" s="21" t="b">
        <f t="shared" si="54"/>
        <v>0</v>
      </c>
      <c r="AG198" s="6" t="str">
        <f t="shared" si="55"/>
        <v/>
      </c>
      <c r="AH198"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v>
      </c>
      <c r="AI198" s="6" t="str">
        <f t="shared" si="56"/>
        <v/>
      </c>
      <c r="AJ198"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v>
      </c>
      <c r="AK198" s="3" t="s">
        <v>27</v>
      </c>
    </row>
    <row r="199" spans="1:37" ht="39.950000000000003" customHeight="1">
      <c r="A199"/>
      <c r="B199" s="43">
        <v>173</v>
      </c>
      <c r="C199" s="11"/>
      <c r="D199" s="146" t="str">
        <f t="shared" si="60"/>
        <v/>
      </c>
      <c r="E199" s="141" t="str">
        <f t="shared" si="61"/>
        <v/>
      </c>
      <c r="F199" s="142" t="str">
        <f t="shared" si="62"/>
        <v/>
      </c>
      <c r="G199" s="143" t="str">
        <f t="shared" si="63"/>
        <v/>
      </c>
      <c r="H199" s="144">
        <f t="shared" si="69"/>
        <v>0</v>
      </c>
      <c r="I199" s="144">
        <f t="shared" si="69"/>
        <v>0</v>
      </c>
      <c r="J199" s="144">
        <f t="shared" si="69"/>
        <v>0</v>
      </c>
      <c r="K199" s="144">
        <f t="shared" si="69"/>
        <v>0</v>
      </c>
      <c r="L199" s="144">
        <f t="shared" si="69"/>
        <v>0</v>
      </c>
      <c r="M199" s="144">
        <f t="shared" si="69"/>
        <v>0</v>
      </c>
      <c r="N199" s="144">
        <f t="shared" si="69"/>
        <v>0</v>
      </c>
      <c r="O199" s="145">
        <f t="shared" si="69"/>
        <v>0</v>
      </c>
      <c r="P199" s="139" t="str">
        <f t="shared" si="64"/>
        <v/>
      </c>
      <c r="V199" s="11" t="s">
        <v>334</v>
      </c>
      <c r="W199" s="10" t="s">
        <v>55</v>
      </c>
      <c r="X199" s="5" t="s">
        <v>241</v>
      </c>
      <c r="Y199" s="5" t="s">
        <v>325</v>
      </c>
      <c r="Z199" s="5" t="s">
        <v>80</v>
      </c>
      <c r="AA199" s="158" t="s">
        <v>326</v>
      </c>
      <c r="AB199" s="2">
        <f t="shared" si="51"/>
        <v>8</v>
      </c>
      <c r="AC199" s="2">
        <f t="shared" si="52"/>
        <v>1</v>
      </c>
      <c r="AD199" s="20" t="b">
        <f>FALSE</f>
        <v>0</v>
      </c>
      <c r="AE199" s="20" t="b">
        <f t="shared" si="53"/>
        <v>0</v>
      </c>
      <c r="AF199" s="20" t="b">
        <f t="shared" si="54"/>
        <v>0</v>
      </c>
      <c r="AG199" s="6" t="str">
        <f t="shared" si="55"/>
        <v/>
      </c>
      <c r="AH199"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v>
      </c>
      <c r="AI199" s="6" t="str">
        <f t="shared" si="56"/>
        <v/>
      </c>
      <c r="AJ199"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v>
      </c>
      <c r="AK199" s="3" t="s">
        <v>27</v>
      </c>
    </row>
    <row r="200" spans="1:37" ht="39.950000000000003" customHeight="1">
      <c r="A200"/>
      <c r="B200" s="64">
        <v>174</v>
      </c>
      <c r="C200" s="11"/>
      <c r="D200" s="146" t="str">
        <f t="shared" si="60"/>
        <v/>
      </c>
      <c r="E200" s="141" t="str">
        <f t="shared" si="61"/>
        <v/>
      </c>
      <c r="F200" s="142" t="str">
        <f t="shared" si="62"/>
        <v/>
      </c>
      <c r="G200" s="143" t="str">
        <f t="shared" si="63"/>
        <v/>
      </c>
      <c r="H200" s="144">
        <f t="shared" si="69"/>
        <v>0</v>
      </c>
      <c r="I200" s="144">
        <f t="shared" si="69"/>
        <v>0</v>
      </c>
      <c r="J200" s="144">
        <f t="shared" si="69"/>
        <v>0</v>
      </c>
      <c r="K200" s="144">
        <f t="shared" si="69"/>
        <v>0</v>
      </c>
      <c r="L200" s="144">
        <f t="shared" si="69"/>
        <v>0</v>
      </c>
      <c r="M200" s="144">
        <f t="shared" si="69"/>
        <v>0</v>
      </c>
      <c r="N200" s="144">
        <f t="shared" si="69"/>
        <v>0</v>
      </c>
      <c r="O200" s="145">
        <f t="shared" si="69"/>
        <v>0</v>
      </c>
      <c r="P200" s="139" t="str">
        <f t="shared" si="64"/>
        <v/>
      </c>
      <c r="V200" s="11" t="s">
        <v>335</v>
      </c>
      <c r="W200" s="10" t="s">
        <v>55</v>
      </c>
      <c r="X200" s="7" t="s">
        <v>241</v>
      </c>
      <c r="Y200" s="7" t="s">
        <v>325</v>
      </c>
      <c r="Z200" s="7" t="s">
        <v>80</v>
      </c>
      <c r="AA200" s="158" t="s">
        <v>326</v>
      </c>
      <c r="AB200" s="1">
        <f t="shared" si="51"/>
        <v>8</v>
      </c>
      <c r="AC200" s="1">
        <f t="shared" si="52"/>
        <v>1</v>
      </c>
      <c r="AD200" s="21" t="b">
        <f>FALSE</f>
        <v>0</v>
      </c>
      <c r="AE200" s="21" t="b">
        <f t="shared" si="53"/>
        <v>0</v>
      </c>
      <c r="AF200" s="21" t="b">
        <f t="shared" si="54"/>
        <v>0</v>
      </c>
      <c r="AG200" s="6" t="str">
        <f t="shared" si="55"/>
        <v/>
      </c>
      <c r="AH200"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v>
      </c>
      <c r="AI200" s="6" t="str">
        <f t="shared" si="56"/>
        <v/>
      </c>
      <c r="AJ200"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v>
      </c>
      <c r="AK200" s="3" t="s">
        <v>27</v>
      </c>
    </row>
    <row r="201" spans="1:37" ht="39.950000000000003" customHeight="1">
      <c r="A201"/>
      <c r="B201" s="62">
        <v>175</v>
      </c>
      <c r="C201" s="11"/>
      <c r="D201" s="146" t="str">
        <f t="shared" si="60"/>
        <v/>
      </c>
      <c r="E201" s="141" t="str">
        <f t="shared" si="61"/>
        <v/>
      </c>
      <c r="F201" s="142" t="str">
        <f t="shared" si="62"/>
        <v/>
      </c>
      <c r="G201" s="143" t="str">
        <f t="shared" si="63"/>
        <v/>
      </c>
      <c r="H201" s="144">
        <f t="shared" si="69"/>
        <v>0</v>
      </c>
      <c r="I201" s="144">
        <f t="shared" si="69"/>
        <v>0</v>
      </c>
      <c r="J201" s="144">
        <f t="shared" si="69"/>
        <v>0</v>
      </c>
      <c r="K201" s="144">
        <f t="shared" si="69"/>
        <v>0</v>
      </c>
      <c r="L201" s="144">
        <f t="shared" si="69"/>
        <v>0</v>
      </c>
      <c r="M201" s="144">
        <f t="shared" si="69"/>
        <v>0</v>
      </c>
      <c r="N201" s="144">
        <f t="shared" si="69"/>
        <v>0</v>
      </c>
      <c r="O201" s="145">
        <f t="shared" si="69"/>
        <v>0</v>
      </c>
      <c r="P201" s="139" t="str">
        <f t="shared" si="64"/>
        <v/>
      </c>
      <c r="V201" s="11" t="s">
        <v>336</v>
      </c>
      <c r="W201" s="10" t="s">
        <v>55</v>
      </c>
      <c r="X201" s="5" t="s">
        <v>241</v>
      </c>
      <c r="Y201" s="5" t="s">
        <v>325</v>
      </c>
      <c r="Z201" s="5" t="s">
        <v>80</v>
      </c>
      <c r="AA201" s="158" t="s">
        <v>326</v>
      </c>
      <c r="AB201" s="2">
        <f t="shared" si="51"/>
        <v>9</v>
      </c>
      <c r="AC201" s="2">
        <f t="shared" si="52"/>
        <v>1</v>
      </c>
      <c r="AD201" s="20" t="b">
        <f>FALSE</f>
        <v>0</v>
      </c>
      <c r="AE201" s="20" t="b">
        <f t="shared" si="53"/>
        <v>0</v>
      </c>
      <c r="AF201" s="20" t="b">
        <f t="shared" si="54"/>
        <v>0</v>
      </c>
      <c r="AG201" s="6" t="str">
        <f t="shared" si="55"/>
        <v/>
      </c>
      <c r="AH201"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v>
      </c>
      <c r="AI201" s="6" t="str">
        <f t="shared" si="56"/>
        <v/>
      </c>
      <c r="AJ201"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v>
      </c>
      <c r="AK201" s="3" t="s">
        <v>27</v>
      </c>
    </row>
    <row r="202" spans="1:37" ht="39.950000000000003" customHeight="1">
      <c r="A202"/>
      <c r="B202" s="44">
        <v>176</v>
      </c>
      <c r="C202" s="11"/>
      <c r="D202" s="146" t="str">
        <f t="shared" si="60"/>
        <v/>
      </c>
      <c r="E202" s="141" t="str">
        <f t="shared" si="61"/>
        <v/>
      </c>
      <c r="F202" s="142" t="str">
        <f t="shared" si="62"/>
        <v/>
      </c>
      <c r="G202" s="143" t="str">
        <f t="shared" si="63"/>
        <v/>
      </c>
      <c r="H202" s="144">
        <f t="shared" si="69"/>
        <v>0</v>
      </c>
      <c r="I202" s="144">
        <f t="shared" si="69"/>
        <v>0</v>
      </c>
      <c r="J202" s="144">
        <f t="shared" si="69"/>
        <v>0</v>
      </c>
      <c r="K202" s="144">
        <f t="shared" si="69"/>
        <v>0</v>
      </c>
      <c r="L202" s="144">
        <f t="shared" si="69"/>
        <v>0</v>
      </c>
      <c r="M202" s="144">
        <f t="shared" si="69"/>
        <v>0</v>
      </c>
      <c r="N202" s="144">
        <f t="shared" si="69"/>
        <v>0</v>
      </c>
      <c r="O202" s="145">
        <f t="shared" si="69"/>
        <v>0</v>
      </c>
      <c r="P202" s="139" t="str">
        <f t="shared" si="64"/>
        <v/>
      </c>
      <c r="V202" s="11" t="s">
        <v>337</v>
      </c>
      <c r="W202" s="10" t="s">
        <v>55</v>
      </c>
      <c r="X202" s="7" t="s">
        <v>241</v>
      </c>
      <c r="Y202" s="7" t="s">
        <v>325</v>
      </c>
      <c r="Z202" s="7" t="s">
        <v>80</v>
      </c>
      <c r="AA202" s="158" t="s">
        <v>326</v>
      </c>
      <c r="AB202" s="1">
        <f t="shared" si="51"/>
        <v>7</v>
      </c>
      <c r="AC202" s="1">
        <f t="shared" si="52"/>
        <v>1</v>
      </c>
      <c r="AD202" s="21" t="b">
        <f>FALSE</f>
        <v>0</v>
      </c>
      <c r="AE202" s="21" t="b">
        <f t="shared" si="53"/>
        <v>0</v>
      </c>
      <c r="AF202" s="21" t="b">
        <f t="shared" si="54"/>
        <v>0</v>
      </c>
      <c r="AG202" s="6" t="str">
        <f t="shared" si="55"/>
        <v/>
      </c>
      <c r="AH202"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v>
      </c>
      <c r="AI202" s="6" t="str">
        <f t="shared" si="56"/>
        <v/>
      </c>
      <c r="AJ202"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v>
      </c>
      <c r="AK202" s="3" t="s">
        <v>27</v>
      </c>
    </row>
    <row r="203" spans="1:37" ht="39.950000000000003" customHeight="1">
      <c r="A203"/>
      <c r="B203" s="43">
        <v>177</v>
      </c>
      <c r="C203" s="11"/>
      <c r="D203" s="146" t="str">
        <f t="shared" si="60"/>
        <v/>
      </c>
      <c r="E203" s="141" t="str">
        <f t="shared" si="61"/>
        <v/>
      </c>
      <c r="F203" s="142" t="str">
        <f t="shared" si="62"/>
        <v/>
      </c>
      <c r="G203" s="143" t="str">
        <f t="shared" si="63"/>
        <v/>
      </c>
      <c r="H203" s="144">
        <f t="shared" si="69"/>
        <v>0</v>
      </c>
      <c r="I203" s="144">
        <f t="shared" si="69"/>
        <v>0</v>
      </c>
      <c r="J203" s="144">
        <f t="shared" si="69"/>
        <v>0</v>
      </c>
      <c r="K203" s="144">
        <f t="shared" si="69"/>
        <v>0</v>
      </c>
      <c r="L203" s="144">
        <f t="shared" si="69"/>
        <v>0</v>
      </c>
      <c r="M203" s="144">
        <f t="shared" si="69"/>
        <v>0</v>
      </c>
      <c r="N203" s="144">
        <f t="shared" si="69"/>
        <v>0</v>
      </c>
      <c r="O203" s="145">
        <f t="shared" si="69"/>
        <v>0</v>
      </c>
      <c r="P203" s="139" t="str">
        <f t="shared" si="64"/>
        <v/>
      </c>
      <c r="V203" s="11" t="s">
        <v>338</v>
      </c>
      <c r="W203" s="10" t="s">
        <v>55</v>
      </c>
      <c r="X203" s="5" t="s">
        <v>241</v>
      </c>
      <c r="Y203" s="5" t="s">
        <v>325</v>
      </c>
      <c r="Z203" s="5" t="s">
        <v>80</v>
      </c>
      <c r="AA203" s="158" t="s">
        <v>326</v>
      </c>
      <c r="AB203" s="2">
        <f t="shared" si="51"/>
        <v>6</v>
      </c>
      <c r="AC203" s="2">
        <f t="shared" si="52"/>
        <v>1</v>
      </c>
      <c r="AD203" s="20" t="b">
        <f>FALSE</f>
        <v>0</v>
      </c>
      <c r="AE203" s="20" t="b">
        <f t="shared" si="53"/>
        <v>0</v>
      </c>
      <c r="AF203" s="20" t="b">
        <f t="shared" si="54"/>
        <v>0</v>
      </c>
      <c r="AG203" s="6" t="str">
        <f t="shared" si="55"/>
        <v/>
      </c>
      <c r="AH203"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v>
      </c>
      <c r="AI203" s="6" t="str">
        <f t="shared" si="56"/>
        <v/>
      </c>
      <c r="AJ203"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v>
      </c>
      <c r="AK203" s="3" t="s">
        <v>27</v>
      </c>
    </row>
    <row r="204" spans="1:37" ht="39.950000000000003" customHeight="1">
      <c r="A204"/>
      <c r="B204" s="44">
        <v>178</v>
      </c>
      <c r="C204" s="11"/>
      <c r="D204" s="146" t="str">
        <f t="shared" si="60"/>
        <v/>
      </c>
      <c r="E204" s="141" t="str">
        <f t="shared" si="61"/>
        <v/>
      </c>
      <c r="F204" s="142" t="str">
        <f t="shared" si="62"/>
        <v/>
      </c>
      <c r="G204" s="143" t="str">
        <f t="shared" si="63"/>
        <v/>
      </c>
      <c r="H204" s="144">
        <f t="shared" si="69"/>
        <v>0</v>
      </c>
      <c r="I204" s="144">
        <f t="shared" si="69"/>
        <v>0</v>
      </c>
      <c r="J204" s="144">
        <f t="shared" si="69"/>
        <v>0</v>
      </c>
      <c r="K204" s="144">
        <f t="shared" si="69"/>
        <v>0</v>
      </c>
      <c r="L204" s="144">
        <f t="shared" si="69"/>
        <v>0</v>
      </c>
      <c r="M204" s="144">
        <f t="shared" si="69"/>
        <v>0</v>
      </c>
      <c r="N204" s="144">
        <f t="shared" si="69"/>
        <v>0</v>
      </c>
      <c r="O204" s="145">
        <f t="shared" si="69"/>
        <v>0</v>
      </c>
      <c r="P204" s="139" t="str">
        <f t="shared" si="64"/>
        <v/>
      </c>
      <c r="V204" s="11" t="s">
        <v>339</v>
      </c>
      <c r="W204" s="10" t="s">
        <v>55</v>
      </c>
      <c r="X204" s="7" t="s">
        <v>241</v>
      </c>
      <c r="Y204" s="7" t="s">
        <v>325</v>
      </c>
      <c r="Z204" s="7" t="s">
        <v>80</v>
      </c>
      <c r="AA204" s="158" t="s">
        <v>326</v>
      </c>
      <c r="AB204" s="1">
        <f t="shared" si="51"/>
        <v>4</v>
      </c>
      <c r="AC204" s="1">
        <f t="shared" si="52"/>
        <v>1</v>
      </c>
      <c r="AD204" s="21" t="b">
        <f>FALSE</f>
        <v>0</v>
      </c>
      <c r="AE204" s="21" t="b">
        <f t="shared" si="53"/>
        <v>1</v>
      </c>
      <c r="AF204" s="21" t="b">
        <f t="shared" si="54"/>
        <v>1</v>
      </c>
      <c r="AG204" s="6" t="str">
        <f t="shared" si="55"/>
        <v>🌶️ Charcuterie &amp; assaisonnement : pâté</v>
      </c>
      <c r="AH204"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v>
      </c>
      <c r="AI204" s="6" t="str">
        <f t="shared" si="56"/>
        <v>🌶️ Charcuterie : contrôler température de mêlée, texture, assaisonnement, hygiène.</v>
      </c>
      <c r="AJ204"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v>
      </c>
      <c r="AK204" s="3" t="s">
        <v>27</v>
      </c>
    </row>
    <row r="205" spans="1:37" ht="39.950000000000003" customHeight="1">
      <c r="A205"/>
      <c r="B205" s="43">
        <v>179</v>
      </c>
      <c r="C205" s="11"/>
      <c r="D205" s="146" t="str">
        <f t="shared" si="60"/>
        <v/>
      </c>
      <c r="E205" s="141" t="str">
        <f t="shared" si="61"/>
        <v/>
      </c>
      <c r="F205" s="142" t="str">
        <f t="shared" si="62"/>
        <v/>
      </c>
      <c r="G205" s="143" t="str">
        <f t="shared" si="63"/>
        <v/>
      </c>
      <c r="H205" s="144">
        <f t="shared" si="69"/>
        <v>0</v>
      </c>
      <c r="I205" s="144">
        <f t="shared" si="69"/>
        <v>0</v>
      </c>
      <c r="J205" s="144">
        <f t="shared" si="69"/>
        <v>0</v>
      </c>
      <c r="K205" s="144">
        <f t="shared" si="69"/>
        <v>0</v>
      </c>
      <c r="L205" s="144">
        <f t="shared" si="69"/>
        <v>0</v>
      </c>
      <c r="M205" s="144">
        <f t="shared" si="69"/>
        <v>0</v>
      </c>
      <c r="N205" s="144">
        <f t="shared" si="69"/>
        <v>0</v>
      </c>
      <c r="O205" s="145">
        <f t="shared" si="69"/>
        <v>0</v>
      </c>
      <c r="P205" s="139" t="str">
        <f t="shared" si="64"/>
        <v/>
      </c>
      <c r="V205" s="11" t="s">
        <v>107</v>
      </c>
      <c r="W205" s="10" t="s">
        <v>55</v>
      </c>
      <c r="X205" s="5" t="s">
        <v>241</v>
      </c>
      <c r="Y205" s="5" t="s">
        <v>325</v>
      </c>
      <c r="Z205" s="5" t="s">
        <v>80</v>
      </c>
      <c r="AA205" s="158" t="s">
        <v>326</v>
      </c>
      <c r="AB205" s="2">
        <f t="shared" si="51"/>
        <v>4</v>
      </c>
      <c r="AC205" s="2">
        <f t="shared" si="52"/>
        <v>1</v>
      </c>
      <c r="AD205" s="20" t="b">
        <f>FALSE</f>
        <v>0</v>
      </c>
      <c r="AE205" s="20" t="b">
        <f t="shared" si="53"/>
        <v>0</v>
      </c>
      <c r="AF205" s="20" t="b">
        <f t="shared" si="54"/>
        <v>0</v>
      </c>
      <c r="AG205" s="6" t="str">
        <f t="shared" si="55"/>
        <v/>
      </c>
      <c r="AH205"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v>
      </c>
      <c r="AI205" s="6" t="str">
        <f t="shared" si="56"/>
        <v/>
      </c>
      <c r="AJ205"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v>
      </c>
      <c r="AK205" s="3" t="s">
        <v>27</v>
      </c>
    </row>
    <row r="206" spans="1:37" ht="39.950000000000003" customHeight="1">
      <c r="A206"/>
      <c r="B206" s="44">
        <v>180</v>
      </c>
      <c r="C206" s="11"/>
      <c r="D206" s="146" t="str">
        <f t="shared" si="60"/>
        <v/>
      </c>
      <c r="E206" s="141" t="str">
        <f t="shared" si="61"/>
        <v/>
      </c>
      <c r="F206" s="142" t="str">
        <f t="shared" si="62"/>
        <v/>
      </c>
      <c r="G206" s="143" t="str">
        <f t="shared" si="63"/>
        <v/>
      </c>
      <c r="H206" s="144">
        <f t="shared" si="69"/>
        <v>0</v>
      </c>
      <c r="I206" s="144">
        <f t="shared" si="69"/>
        <v>0</v>
      </c>
      <c r="J206" s="144">
        <f t="shared" si="69"/>
        <v>0</v>
      </c>
      <c r="K206" s="144">
        <f t="shared" si="69"/>
        <v>0</v>
      </c>
      <c r="L206" s="144">
        <f t="shared" si="69"/>
        <v>0</v>
      </c>
      <c r="M206" s="144">
        <f t="shared" si="69"/>
        <v>0</v>
      </c>
      <c r="N206" s="144">
        <f t="shared" si="69"/>
        <v>0</v>
      </c>
      <c r="O206" s="145">
        <f t="shared" si="69"/>
        <v>0</v>
      </c>
      <c r="P206" s="139" t="str">
        <f t="shared" si="64"/>
        <v/>
      </c>
      <c r="V206" s="11" t="s">
        <v>340</v>
      </c>
      <c r="W206" s="10" t="s">
        <v>55</v>
      </c>
      <c r="X206" s="7" t="s">
        <v>241</v>
      </c>
      <c r="Y206" s="7" t="s">
        <v>325</v>
      </c>
      <c r="Z206" s="7" t="s">
        <v>80</v>
      </c>
      <c r="AA206" s="158" t="s">
        <v>326</v>
      </c>
      <c r="AB206" s="1">
        <f t="shared" si="51"/>
        <v>7</v>
      </c>
      <c r="AC206" s="1">
        <f t="shared" si="52"/>
        <v>1</v>
      </c>
      <c r="AD206" s="21" t="b">
        <f>FALSE</f>
        <v>0</v>
      </c>
      <c r="AE206" s="21" t="b">
        <f t="shared" si="53"/>
        <v>0</v>
      </c>
      <c r="AF206" s="21" t="b">
        <f t="shared" si="54"/>
        <v>0</v>
      </c>
      <c r="AG206" s="6" t="str">
        <f t="shared" si="55"/>
        <v/>
      </c>
      <c r="AH206"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v>
      </c>
      <c r="AI206" s="6" t="str">
        <f t="shared" si="56"/>
        <v/>
      </c>
      <c r="AJ206"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v>
      </c>
      <c r="AK206" s="3" t="s">
        <v>27</v>
      </c>
    </row>
    <row r="207" spans="1:37" ht="39.950000000000003" customHeight="1">
      <c r="A207"/>
      <c r="B207" s="43">
        <v>181</v>
      </c>
      <c r="C207" s="11"/>
      <c r="D207" s="146" t="str">
        <f t="shared" si="60"/>
        <v/>
      </c>
      <c r="E207" s="141" t="str">
        <f t="shared" si="61"/>
        <v/>
      </c>
      <c r="F207" s="142" t="str">
        <f t="shared" si="62"/>
        <v/>
      </c>
      <c r="G207" s="143" t="str">
        <f t="shared" si="63"/>
        <v/>
      </c>
      <c r="H207" s="144">
        <f t="shared" ref="H207:O216" si="70">IF($G207="",0,--((SUMPRODUCT(--($V$15:$V$314&lt;&gt;""),--($W$15:$W$314=H$26),--($Z$15:$Z$314="contient"),--ISNUMBER(SEARCH(LOWER(TRIM($V$15:$V$314)),$G207)))+SUMPRODUCT(--($V$15:$V$314&lt;&gt;""),--($W$15:$W$314=H$26),--($Z$15:$Z$314="mot"),--ISNUMBER(SEARCH(" "&amp;LOWER(TRIM($V$15:$V$314))&amp;" ",$G207))))&gt;0))</f>
        <v>0</v>
      </c>
      <c r="I207" s="144">
        <f t="shared" si="70"/>
        <v>0</v>
      </c>
      <c r="J207" s="144">
        <f t="shared" si="70"/>
        <v>0</v>
      </c>
      <c r="K207" s="144">
        <f t="shared" si="70"/>
        <v>0</v>
      </c>
      <c r="L207" s="144">
        <f t="shared" si="70"/>
        <v>0</v>
      </c>
      <c r="M207" s="144">
        <f t="shared" si="70"/>
        <v>0</v>
      </c>
      <c r="N207" s="144">
        <f t="shared" si="70"/>
        <v>0</v>
      </c>
      <c r="O207" s="145">
        <f t="shared" si="70"/>
        <v>0</v>
      </c>
      <c r="P207" s="139" t="str">
        <f t="shared" si="64"/>
        <v/>
      </c>
      <c r="V207" s="11" t="s">
        <v>341</v>
      </c>
      <c r="W207" s="10" t="s">
        <v>55</v>
      </c>
      <c r="X207" s="5" t="s">
        <v>241</v>
      </c>
      <c r="Y207" s="5" t="s">
        <v>325</v>
      </c>
      <c r="Z207" s="5" t="s">
        <v>80</v>
      </c>
      <c r="AA207" s="158" t="s">
        <v>326</v>
      </c>
      <c r="AB207" s="2">
        <f t="shared" ref="AB207:AB270" si="71">IF(V207="","",LEN(V207))</f>
        <v>9</v>
      </c>
      <c r="AC207" s="2">
        <f t="shared" ref="AC207:AC270" si="72">IF(X207="","",IF(X207="CRITIQUE",3,IF(X207="VIGILANCE",2,1)))</f>
        <v>1</v>
      </c>
      <c r="AD207" s="20" t="b">
        <f>FALSE</f>
        <v>0</v>
      </c>
      <c r="AE207" s="20" t="b">
        <f t="shared" ref="AE207:AE270" si="73">IF(V207="",FALSE,IF(Z207="contient",ISNUMBER(SEARCH(LOWER(TRIM(V207)),$V$5)),ISNUMBER(SEARCH(" "&amp;LOWER(TRIM(V207))&amp;" ",$V$5))))</f>
        <v>0</v>
      </c>
      <c r="AF207" s="20" t="b">
        <f t="shared" ref="AF207:AF270" si="74">AE207</f>
        <v>0</v>
      </c>
      <c r="AG207" s="6" t="str">
        <f t="shared" ref="AG207:AG270" si="75">IF(AF207,Y207&amp;" "&amp;W207&amp;" : "&amp;V207,"")</f>
        <v/>
      </c>
      <c r="AH207" s="19" t="str">
        <f t="shared" si="5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v>
      </c>
      <c r="AI207" s="6" t="str">
        <f t="shared" ref="AI207:AI270" si="76">IF(AND(AF207,AA207&lt;&gt;""),Y207&amp;" "&amp;AA207,"")</f>
        <v/>
      </c>
      <c r="AJ207" s="19" t="str">
        <f t="shared" si="5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v>
      </c>
      <c r="AK207" s="3" t="s">
        <v>27</v>
      </c>
    </row>
    <row r="208" spans="1:37" ht="39.950000000000003" customHeight="1">
      <c r="A208"/>
      <c r="B208" s="44">
        <v>182</v>
      </c>
      <c r="C208" s="11"/>
      <c r="D208" s="146" t="str">
        <f t="shared" si="60"/>
        <v/>
      </c>
      <c r="E208" s="141" t="str">
        <f t="shared" si="61"/>
        <v/>
      </c>
      <c r="F208" s="142" t="str">
        <f t="shared" si="62"/>
        <v/>
      </c>
      <c r="G208" s="143" t="str">
        <f t="shared" si="63"/>
        <v/>
      </c>
      <c r="H208" s="144">
        <f t="shared" si="70"/>
        <v>0</v>
      </c>
      <c r="I208" s="144">
        <f t="shared" si="70"/>
        <v>0</v>
      </c>
      <c r="J208" s="144">
        <f t="shared" si="70"/>
        <v>0</v>
      </c>
      <c r="K208" s="144">
        <f t="shared" si="70"/>
        <v>0</v>
      </c>
      <c r="L208" s="144">
        <f t="shared" si="70"/>
        <v>0</v>
      </c>
      <c r="M208" s="144">
        <f t="shared" si="70"/>
        <v>0</v>
      </c>
      <c r="N208" s="144">
        <f t="shared" si="70"/>
        <v>0</v>
      </c>
      <c r="O208" s="145">
        <f t="shared" si="70"/>
        <v>0</v>
      </c>
      <c r="P208" s="139" t="str">
        <f t="shared" si="64"/>
        <v/>
      </c>
      <c r="V208" s="11" t="s">
        <v>342</v>
      </c>
      <c r="W208" s="10" t="s">
        <v>55</v>
      </c>
      <c r="X208" s="7" t="s">
        <v>241</v>
      </c>
      <c r="Y208" s="7" t="s">
        <v>325</v>
      </c>
      <c r="Z208" s="7" t="s">
        <v>80</v>
      </c>
      <c r="AA208" s="158" t="s">
        <v>326</v>
      </c>
      <c r="AB208" s="1">
        <f t="shared" si="71"/>
        <v>6</v>
      </c>
      <c r="AC208" s="1">
        <f t="shared" si="72"/>
        <v>1</v>
      </c>
      <c r="AD208" s="21" t="b">
        <f>FALSE</f>
        <v>0</v>
      </c>
      <c r="AE208" s="21" t="b">
        <f t="shared" si="73"/>
        <v>0</v>
      </c>
      <c r="AF208" s="21" t="b">
        <f t="shared" si="74"/>
        <v>0</v>
      </c>
      <c r="AG208" s="6" t="str">
        <f t="shared" si="75"/>
        <v/>
      </c>
      <c r="AH208" s="19" t="str">
        <f t="shared" ref="AH208:AH271" si="77">IF(AG208="",AH207,IF(AH207="",AG208,AH207&amp;CHAR(10)&amp;AG208))</f>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v>
      </c>
      <c r="AI208" s="6" t="str">
        <f t="shared" si="76"/>
        <v/>
      </c>
      <c r="AJ208" s="19" t="str">
        <f t="shared" ref="AJ208:AJ271" si="78">IF(AI208="",AJ207,IF(AJ207="",AI208,AJ207&amp;CHAR(10)&amp;AI208))</f>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v>
      </c>
      <c r="AK208" s="3" t="s">
        <v>27</v>
      </c>
    </row>
    <row r="209" spans="1:37" ht="39.950000000000003" customHeight="1">
      <c r="A209"/>
      <c r="B209" s="43">
        <v>183</v>
      </c>
      <c r="C209" s="11"/>
      <c r="D209" s="146" t="str">
        <f t="shared" si="60"/>
        <v/>
      </c>
      <c r="E209" s="141" t="str">
        <f t="shared" si="61"/>
        <v/>
      </c>
      <c r="F209" s="142" t="str">
        <f t="shared" si="62"/>
        <v/>
      </c>
      <c r="G209" s="143" t="str">
        <f t="shared" si="63"/>
        <v/>
      </c>
      <c r="H209" s="144">
        <f t="shared" si="70"/>
        <v>0</v>
      </c>
      <c r="I209" s="144">
        <f t="shared" si="70"/>
        <v>0</v>
      </c>
      <c r="J209" s="144">
        <f t="shared" si="70"/>
        <v>0</v>
      </c>
      <c r="K209" s="144">
        <f t="shared" si="70"/>
        <v>0</v>
      </c>
      <c r="L209" s="144">
        <f t="shared" si="70"/>
        <v>0</v>
      </c>
      <c r="M209" s="144">
        <f t="shared" si="70"/>
        <v>0</v>
      </c>
      <c r="N209" s="144">
        <f t="shared" si="70"/>
        <v>0</v>
      </c>
      <c r="O209" s="145">
        <f t="shared" si="70"/>
        <v>0</v>
      </c>
      <c r="P209" s="139" t="str">
        <f t="shared" si="64"/>
        <v/>
      </c>
      <c r="V209" s="11" t="s">
        <v>343</v>
      </c>
      <c r="W209" s="10" t="s">
        <v>55</v>
      </c>
      <c r="X209" s="5" t="s">
        <v>241</v>
      </c>
      <c r="Y209" s="5" t="s">
        <v>325</v>
      </c>
      <c r="Z209" s="5" t="s">
        <v>80</v>
      </c>
      <c r="AA209" s="158" t="s">
        <v>326</v>
      </c>
      <c r="AB209" s="2">
        <f t="shared" si="71"/>
        <v>9</v>
      </c>
      <c r="AC209" s="2">
        <f t="shared" si="72"/>
        <v>1</v>
      </c>
      <c r="AD209" s="20" t="b">
        <f>FALSE</f>
        <v>0</v>
      </c>
      <c r="AE209" s="20" t="b">
        <f t="shared" si="73"/>
        <v>0</v>
      </c>
      <c r="AF209" s="20" t="b">
        <f t="shared" si="74"/>
        <v>0</v>
      </c>
      <c r="AG209" s="6" t="str">
        <f t="shared" si="75"/>
        <v/>
      </c>
      <c r="AH209"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v>
      </c>
      <c r="AI209" s="6" t="str">
        <f t="shared" si="76"/>
        <v/>
      </c>
      <c r="AJ209"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v>
      </c>
      <c r="AK209" s="3" t="s">
        <v>27</v>
      </c>
    </row>
    <row r="210" spans="1:37" ht="39.950000000000003" customHeight="1">
      <c r="A210"/>
      <c r="B210" s="44">
        <v>184</v>
      </c>
      <c r="C210" s="11"/>
      <c r="D210" s="146" t="str">
        <f t="shared" si="60"/>
        <v/>
      </c>
      <c r="E210" s="141" t="str">
        <f t="shared" si="61"/>
        <v/>
      </c>
      <c r="F210" s="142" t="str">
        <f t="shared" si="62"/>
        <v/>
      </c>
      <c r="G210" s="143" t="str">
        <f t="shared" si="63"/>
        <v/>
      </c>
      <c r="H210" s="144">
        <f t="shared" si="70"/>
        <v>0</v>
      </c>
      <c r="I210" s="144">
        <f t="shared" si="70"/>
        <v>0</v>
      </c>
      <c r="J210" s="144">
        <f t="shared" si="70"/>
        <v>0</v>
      </c>
      <c r="K210" s="144">
        <f t="shared" si="70"/>
        <v>0</v>
      </c>
      <c r="L210" s="144">
        <f t="shared" si="70"/>
        <v>0</v>
      </c>
      <c r="M210" s="144">
        <f t="shared" si="70"/>
        <v>0</v>
      </c>
      <c r="N210" s="144">
        <f t="shared" si="70"/>
        <v>0</v>
      </c>
      <c r="O210" s="145">
        <f t="shared" si="70"/>
        <v>0</v>
      </c>
      <c r="P210" s="139" t="str">
        <f t="shared" si="64"/>
        <v/>
      </c>
      <c r="V210" s="11" t="s">
        <v>344</v>
      </c>
      <c r="W210" s="10" t="s">
        <v>55</v>
      </c>
      <c r="X210" s="7" t="s">
        <v>241</v>
      </c>
      <c r="Y210" s="7" t="s">
        <v>325</v>
      </c>
      <c r="Z210" s="7" t="s">
        <v>80</v>
      </c>
      <c r="AA210" s="158" t="s">
        <v>326</v>
      </c>
      <c r="AB210" s="1">
        <f t="shared" si="71"/>
        <v>9</v>
      </c>
      <c r="AC210" s="1">
        <f t="shared" si="72"/>
        <v>1</v>
      </c>
      <c r="AD210" s="21" t="b">
        <f>FALSE</f>
        <v>0</v>
      </c>
      <c r="AE210" s="21" t="b">
        <f t="shared" si="73"/>
        <v>0</v>
      </c>
      <c r="AF210" s="21" t="b">
        <f t="shared" si="74"/>
        <v>0</v>
      </c>
      <c r="AG210" s="6" t="str">
        <f t="shared" si="75"/>
        <v/>
      </c>
      <c r="AH210"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v>
      </c>
      <c r="AI210" s="6" t="str">
        <f t="shared" si="76"/>
        <v/>
      </c>
      <c r="AJ210"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v>
      </c>
      <c r="AK210" s="3" t="s">
        <v>27</v>
      </c>
    </row>
    <row r="211" spans="1:37" ht="39.950000000000003" customHeight="1">
      <c r="A211"/>
      <c r="B211" s="43">
        <v>185</v>
      </c>
      <c r="C211" s="11"/>
      <c r="D211" s="146" t="str">
        <f t="shared" si="60"/>
        <v/>
      </c>
      <c r="E211" s="141" t="str">
        <f t="shared" si="61"/>
        <v/>
      </c>
      <c r="F211" s="142" t="str">
        <f t="shared" si="62"/>
        <v/>
      </c>
      <c r="G211" s="143" t="str">
        <f t="shared" si="63"/>
        <v/>
      </c>
      <c r="H211" s="144">
        <f t="shared" si="70"/>
        <v>0</v>
      </c>
      <c r="I211" s="144">
        <f t="shared" si="70"/>
        <v>0</v>
      </c>
      <c r="J211" s="144">
        <f t="shared" si="70"/>
        <v>0</v>
      </c>
      <c r="K211" s="144">
        <f t="shared" si="70"/>
        <v>0</v>
      </c>
      <c r="L211" s="144">
        <f t="shared" si="70"/>
        <v>0</v>
      </c>
      <c r="M211" s="144">
        <f t="shared" si="70"/>
        <v>0</v>
      </c>
      <c r="N211" s="144">
        <f t="shared" si="70"/>
        <v>0</v>
      </c>
      <c r="O211" s="145">
        <f t="shared" si="70"/>
        <v>0</v>
      </c>
      <c r="P211" s="139" t="str">
        <f t="shared" si="64"/>
        <v/>
      </c>
      <c r="V211" s="11" t="s">
        <v>345</v>
      </c>
      <c r="W211" s="10" t="s">
        <v>55</v>
      </c>
      <c r="X211" s="5" t="s">
        <v>241</v>
      </c>
      <c r="Y211" s="5" t="s">
        <v>325</v>
      </c>
      <c r="Z211" s="5" t="s">
        <v>80</v>
      </c>
      <c r="AA211" s="158" t="s">
        <v>326</v>
      </c>
      <c r="AB211" s="2">
        <f t="shared" si="71"/>
        <v>12</v>
      </c>
      <c r="AC211" s="2">
        <f t="shared" si="72"/>
        <v>1</v>
      </c>
      <c r="AD211" s="20" t="b">
        <f>FALSE</f>
        <v>0</v>
      </c>
      <c r="AE211" s="20" t="b">
        <f t="shared" si="73"/>
        <v>0</v>
      </c>
      <c r="AF211" s="20" t="b">
        <f t="shared" si="74"/>
        <v>0</v>
      </c>
      <c r="AG211" s="6" t="str">
        <f t="shared" si="75"/>
        <v/>
      </c>
      <c r="AH211"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v>
      </c>
      <c r="AI211" s="6" t="str">
        <f t="shared" si="76"/>
        <v/>
      </c>
      <c r="AJ211"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v>
      </c>
      <c r="AK211" s="3" t="s">
        <v>27</v>
      </c>
    </row>
    <row r="212" spans="1:37" ht="39.950000000000003" customHeight="1">
      <c r="A212"/>
      <c r="B212" s="44">
        <v>186</v>
      </c>
      <c r="C212" s="11"/>
      <c r="D212" s="146" t="str">
        <f t="shared" si="60"/>
        <v/>
      </c>
      <c r="E212" s="141" t="str">
        <f t="shared" si="61"/>
        <v/>
      </c>
      <c r="F212" s="142" t="str">
        <f t="shared" si="62"/>
        <v/>
      </c>
      <c r="G212" s="143" t="str">
        <f t="shared" si="63"/>
        <v/>
      </c>
      <c r="H212" s="144">
        <f t="shared" si="70"/>
        <v>0</v>
      </c>
      <c r="I212" s="144">
        <f t="shared" si="70"/>
        <v>0</v>
      </c>
      <c r="J212" s="144">
        <f t="shared" si="70"/>
        <v>0</v>
      </c>
      <c r="K212" s="144">
        <f t="shared" si="70"/>
        <v>0</v>
      </c>
      <c r="L212" s="144">
        <f t="shared" si="70"/>
        <v>0</v>
      </c>
      <c r="M212" s="144">
        <f t="shared" si="70"/>
        <v>0</v>
      </c>
      <c r="N212" s="144">
        <f t="shared" si="70"/>
        <v>0</v>
      </c>
      <c r="O212" s="145">
        <f t="shared" si="70"/>
        <v>0</v>
      </c>
      <c r="P212" s="139" t="str">
        <f t="shared" si="64"/>
        <v/>
      </c>
      <c r="V212" s="11" t="s">
        <v>346</v>
      </c>
      <c r="W212" s="10" t="s">
        <v>55</v>
      </c>
      <c r="X212" s="7" t="s">
        <v>241</v>
      </c>
      <c r="Y212" s="7" t="s">
        <v>325</v>
      </c>
      <c r="Z212" s="7" t="s">
        <v>163</v>
      </c>
      <c r="AA212" s="158" t="s">
        <v>326</v>
      </c>
      <c r="AB212" s="1">
        <f t="shared" si="71"/>
        <v>14</v>
      </c>
      <c r="AC212" s="1">
        <f t="shared" si="72"/>
        <v>1</v>
      </c>
      <c r="AD212" s="21" t="b">
        <f>FALSE</f>
        <v>0</v>
      </c>
      <c r="AE212" s="21" t="b">
        <f t="shared" si="73"/>
        <v>1</v>
      </c>
      <c r="AF212" s="21" t="b">
        <f t="shared" si="74"/>
        <v>1</v>
      </c>
      <c r="AG212" s="6" t="str">
        <f t="shared" si="75"/>
        <v>🌶️ Charcuterie &amp; assaisonnement : pâté en croûte</v>
      </c>
      <c r="AH212"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v>
      </c>
      <c r="AI212" s="6" t="str">
        <f t="shared" si="76"/>
        <v>🌶️ Charcuterie : contrôler température de mêlée, texture, assaisonnement, hygiène.</v>
      </c>
      <c r="AJ212"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v>
      </c>
      <c r="AK212" s="3" t="s">
        <v>27</v>
      </c>
    </row>
    <row r="213" spans="1:37" ht="39.950000000000003" customHeight="1">
      <c r="A213"/>
      <c r="B213" s="43">
        <v>187</v>
      </c>
      <c r="C213" s="11"/>
      <c r="D213" s="146" t="str">
        <f t="shared" si="60"/>
        <v/>
      </c>
      <c r="E213" s="141" t="str">
        <f t="shared" si="61"/>
        <v/>
      </c>
      <c r="F213" s="142" t="str">
        <f t="shared" si="62"/>
        <v/>
      </c>
      <c r="G213" s="143" t="str">
        <f t="shared" si="63"/>
        <v/>
      </c>
      <c r="H213" s="144">
        <f t="shared" si="70"/>
        <v>0</v>
      </c>
      <c r="I213" s="144">
        <f t="shared" si="70"/>
        <v>0</v>
      </c>
      <c r="J213" s="144">
        <f t="shared" si="70"/>
        <v>0</v>
      </c>
      <c r="K213" s="144">
        <f t="shared" si="70"/>
        <v>0</v>
      </c>
      <c r="L213" s="144">
        <f t="shared" si="70"/>
        <v>0</v>
      </c>
      <c r="M213" s="144">
        <f t="shared" si="70"/>
        <v>0</v>
      </c>
      <c r="N213" s="144">
        <f t="shared" si="70"/>
        <v>0</v>
      </c>
      <c r="O213" s="145">
        <f t="shared" si="70"/>
        <v>0</v>
      </c>
      <c r="P213" s="139" t="str">
        <f t="shared" si="64"/>
        <v/>
      </c>
      <c r="V213" s="11" t="s">
        <v>347</v>
      </c>
      <c r="W213" s="10" t="s">
        <v>55</v>
      </c>
      <c r="X213" s="5" t="s">
        <v>241</v>
      </c>
      <c r="Y213" s="5" t="s">
        <v>325</v>
      </c>
      <c r="Z213" s="5" t="s">
        <v>163</v>
      </c>
      <c r="AA213" s="158" t="s">
        <v>326</v>
      </c>
      <c r="AB213" s="2">
        <f t="shared" si="71"/>
        <v>14</v>
      </c>
      <c r="AC213" s="2">
        <f t="shared" si="72"/>
        <v>1</v>
      </c>
      <c r="AD213" s="20" t="b">
        <f>FALSE</f>
        <v>0</v>
      </c>
      <c r="AE213" s="20" t="b">
        <f t="shared" si="73"/>
        <v>0</v>
      </c>
      <c r="AF213" s="20" t="b">
        <f t="shared" si="74"/>
        <v>0</v>
      </c>
      <c r="AG213" s="6" t="str">
        <f t="shared" si="75"/>
        <v/>
      </c>
      <c r="AH213"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v>
      </c>
      <c r="AI213" s="6" t="str">
        <f t="shared" si="76"/>
        <v/>
      </c>
      <c r="AJ213"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v>
      </c>
      <c r="AK213" s="3" t="s">
        <v>27</v>
      </c>
    </row>
    <row r="214" spans="1:37" ht="39.950000000000003" customHeight="1">
      <c r="A214"/>
      <c r="B214" s="44">
        <v>188</v>
      </c>
      <c r="C214" s="11"/>
      <c r="D214" s="146" t="str">
        <f t="shared" si="60"/>
        <v/>
      </c>
      <c r="E214" s="141" t="str">
        <f t="shared" si="61"/>
        <v/>
      </c>
      <c r="F214" s="142" t="str">
        <f t="shared" si="62"/>
        <v/>
      </c>
      <c r="G214" s="143" t="str">
        <f t="shared" si="63"/>
        <v/>
      </c>
      <c r="H214" s="144">
        <f t="shared" si="70"/>
        <v>0</v>
      </c>
      <c r="I214" s="144">
        <f t="shared" si="70"/>
        <v>0</v>
      </c>
      <c r="J214" s="144">
        <f t="shared" si="70"/>
        <v>0</v>
      </c>
      <c r="K214" s="144">
        <f t="shared" si="70"/>
        <v>0</v>
      </c>
      <c r="L214" s="144">
        <f t="shared" si="70"/>
        <v>0</v>
      </c>
      <c r="M214" s="144">
        <f t="shared" si="70"/>
        <v>0</v>
      </c>
      <c r="N214" s="144">
        <f t="shared" si="70"/>
        <v>0</v>
      </c>
      <c r="O214" s="145">
        <f t="shared" si="70"/>
        <v>0</v>
      </c>
      <c r="P214" s="139" t="str">
        <f t="shared" si="64"/>
        <v/>
      </c>
      <c r="V214" s="11" t="s">
        <v>348</v>
      </c>
      <c r="W214" s="10" t="s">
        <v>55</v>
      </c>
      <c r="X214" s="7" t="s">
        <v>78</v>
      </c>
      <c r="Y214" s="7" t="s">
        <v>349</v>
      </c>
      <c r="Z214" s="7" t="s">
        <v>80</v>
      </c>
      <c r="AA214" s="158" t="s">
        <v>350</v>
      </c>
      <c r="AB214" s="1">
        <f t="shared" si="71"/>
        <v>8</v>
      </c>
      <c r="AC214" s="1">
        <f t="shared" si="72"/>
        <v>2</v>
      </c>
      <c r="AD214" s="21" t="b">
        <f>FALSE</f>
        <v>0</v>
      </c>
      <c r="AE214" s="21" t="b">
        <f t="shared" si="73"/>
        <v>0</v>
      </c>
      <c r="AF214" s="21" t="b">
        <f t="shared" si="74"/>
        <v>0</v>
      </c>
      <c r="AG214" s="6" t="str">
        <f t="shared" si="75"/>
        <v/>
      </c>
      <c r="AH214"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v>
      </c>
      <c r="AI214" s="6" t="str">
        <f t="shared" si="76"/>
        <v/>
      </c>
      <c r="AJ214"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v>
      </c>
      <c r="AK214" s="3" t="s">
        <v>27</v>
      </c>
    </row>
    <row r="215" spans="1:37" ht="39.950000000000003" customHeight="1">
      <c r="A215"/>
      <c r="B215" s="43">
        <v>189</v>
      </c>
      <c r="C215" s="11"/>
      <c r="D215" s="146" t="str">
        <f t="shared" si="60"/>
        <v/>
      </c>
      <c r="E215" s="141" t="str">
        <f t="shared" si="61"/>
        <v/>
      </c>
      <c r="F215" s="142" t="str">
        <f t="shared" si="62"/>
        <v/>
      </c>
      <c r="G215" s="143" t="str">
        <f t="shared" si="63"/>
        <v/>
      </c>
      <c r="H215" s="144">
        <f t="shared" si="70"/>
        <v>0</v>
      </c>
      <c r="I215" s="144">
        <f t="shared" si="70"/>
        <v>0</v>
      </c>
      <c r="J215" s="144">
        <f t="shared" si="70"/>
        <v>0</v>
      </c>
      <c r="K215" s="144">
        <f t="shared" si="70"/>
        <v>0</v>
      </c>
      <c r="L215" s="144">
        <f t="shared" si="70"/>
        <v>0</v>
      </c>
      <c r="M215" s="144">
        <f t="shared" si="70"/>
        <v>0</v>
      </c>
      <c r="N215" s="144">
        <f t="shared" si="70"/>
        <v>0</v>
      </c>
      <c r="O215" s="145">
        <f t="shared" si="70"/>
        <v>0</v>
      </c>
      <c r="P215" s="139" t="str">
        <f t="shared" si="64"/>
        <v/>
      </c>
      <c r="V215" s="11" t="s">
        <v>351</v>
      </c>
      <c r="W215" s="10" t="s">
        <v>55</v>
      </c>
      <c r="X215" s="5" t="s">
        <v>78</v>
      </c>
      <c r="Y215" s="5" t="s">
        <v>349</v>
      </c>
      <c r="Z215" s="5" t="s">
        <v>80</v>
      </c>
      <c r="AA215" s="158" t="s">
        <v>350</v>
      </c>
      <c r="AB215" s="2">
        <f t="shared" si="71"/>
        <v>7</v>
      </c>
      <c r="AC215" s="2">
        <f t="shared" si="72"/>
        <v>2</v>
      </c>
      <c r="AD215" s="20" t="b">
        <f>FALSE</f>
        <v>0</v>
      </c>
      <c r="AE215" s="20" t="b">
        <f t="shared" si="73"/>
        <v>0</v>
      </c>
      <c r="AF215" s="20" t="b">
        <f t="shared" si="74"/>
        <v>0</v>
      </c>
      <c r="AG215" s="6" t="str">
        <f t="shared" si="75"/>
        <v/>
      </c>
      <c r="AH215"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v>
      </c>
      <c r="AI215" s="6" t="str">
        <f t="shared" si="76"/>
        <v/>
      </c>
      <c r="AJ215"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v>
      </c>
      <c r="AK215" s="3" t="s">
        <v>27</v>
      </c>
    </row>
    <row r="216" spans="1:37" ht="39.950000000000003" customHeight="1">
      <c r="A216"/>
      <c r="B216" s="44">
        <v>190</v>
      </c>
      <c r="C216" s="11"/>
      <c r="D216" s="146" t="str">
        <f t="shared" si="60"/>
        <v/>
      </c>
      <c r="E216" s="141" t="str">
        <f t="shared" si="61"/>
        <v/>
      </c>
      <c r="F216" s="142" t="str">
        <f t="shared" si="62"/>
        <v/>
      </c>
      <c r="G216" s="143" t="str">
        <f t="shared" si="63"/>
        <v/>
      </c>
      <c r="H216" s="144">
        <f t="shared" si="70"/>
        <v>0</v>
      </c>
      <c r="I216" s="144">
        <f t="shared" si="70"/>
        <v>0</v>
      </c>
      <c r="J216" s="144">
        <f t="shared" si="70"/>
        <v>0</v>
      </c>
      <c r="K216" s="144">
        <f t="shared" si="70"/>
        <v>0</v>
      </c>
      <c r="L216" s="144">
        <f t="shared" si="70"/>
        <v>0</v>
      </c>
      <c r="M216" s="144">
        <f t="shared" si="70"/>
        <v>0</v>
      </c>
      <c r="N216" s="144">
        <f t="shared" si="70"/>
        <v>0</v>
      </c>
      <c r="O216" s="145">
        <f t="shared" si="70"/>
        <v>0</v>
      </c>
      <c r="P216" s="139" t="str">
        <f t="shared" si="64"/>
        <v/>
      </c>
      <c r="V216" s="11" t="s">
        <v>352</v>
      </c>
      <c r="W216" s="10" t="s">
        <v>55</v>
      </c>
      <c r="X216" s="7" t="s">
        <v>78</v>
      </c>
      <c r="Y216" s="7" t="s">
        <v>349</v>
      </c>
      <c r="Z216" s="7" t="s">
        <v>80</v>
      </c>
      <c r="AA216" s="158" t="s">
        <v>350</v>
      </c>
      <c r="AB216" s="1">
        <f t="shared" si="71"/>
        <v>9</v>
      </c>
      <c r="AC216" s="1">
        <f t="shared" si="72"/>
        <v>2</v>
      </c>
      <c r="AD216" s="21" t="b">
        <f>FALSE</f>
        <v>0</v>
      </c>
      <c r="AE216" s="21" t="b">
        <f t="shared" si="73"/>
        <v>0</v>
      </c>
      <c r="AF216" s="21" t="b">
        <f t="shared" si="74"/>
        <v>0</v>
      </c>
      <c r="AG216" s="6" t="str">
        <f t="shared" si="75"/>
        <v/>
      </c>
      <c r="AH216"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v>
      </c>
      <c r="AI216" s="6" t="str">
        <f t="shared" si="76"/>
        <v/>
      </c>
      <c r="AJ216"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v>
      </c>
      <c r="AK216" s="3" t="s">
        <v>27</v>
      </c>
    </row>
    <row r="217" spans="1:37" ht="39.950000000000003" customHeight="1">
      <c r="A217"/>
      <c r="B217" s="43">
        <v>191</v>
      </c>
      <c r="C217" s="11"/>
      <c r="D217" s="146" t="str">
        <f t="shared" si="60"/>
        <v/>
      </c>
      <c r="E217" s="141" t="str">
        <f t="shared" si="61"/>
        <v/>
      </c>
      <c r="F217" s="142" t="str">
        <f t="shared" si="62"/>
        <v/>
      </c>
      <c r="G217" s="143" t="str">
        <f t="shared" si="63"/>
        <v/>
      </c>
      <c r="H217" s="144">
        <f t="shared" ref="H217:O226" si="79">IF($G217="",0,--((SUMPRODUCT(--($V$15:$V$314&lt;&gt;""),--($W$15:$W$314=H$26),--($Z$15:$Z$314="contient"),--ISNUMBER(SEARCH(LOWER(TRIM($V$15:$V$314)),$G217)))+SUMPRODUCT(--($V$15:$V$314&lt;&gt;""),--($W$15:$W$314=H$26),--($Z$15:$Z$314="mot"),--ISNUMBER(SEARCH(" "&amp;LOWER(TRIM($V$15:$V$314))&amp;" ",$G217))))&gt;0))</f>
        <v>0</v>
      </c>
      <c r="I217" s="144">
        <f t="shared" si="79"/>
        <v>0</v>
      </c>
      <c r="J217" s="144">
        <f t="shared" si="79"/>
        <v>0</v>
      </c>
      <c r="K217" s="144">
        <f t="shared" si="79"/>
        <v>0</v>
      </c>
      <c r="L217" s="144">
        <f t="shared" si="79"/>
        <v>0</v>
      </c>
      <c r="M217" s="144">
        <f t="shared" si="79"/>
        <v>0</v>
      </c>
      <c r="N217" s="144">
        <f t="shared" si="79"/>
        <v>0</v>
      </c>
      <c r="O217" s="145">
        <f t="shared" si="79"/>
        <v>0</v>
      </c>
      <c r="P217" s="139" t="str">
        <f t="shared" si="64"/>
        <v/>
      </c>
      <c r="V217" s="11" t="s">
        <v>353</v>
      </c>
      <c r="W217" s="10" t="s">
        <v>55</v>
      </c>
      <c r="X217" s="5" t="s">
        <v>78</v>
      </c>
      <c r="Y217" s="5" t="s">
        <v>349</v>
      </c>
      <c r="Z217" s="5" t="s">
        <v>80</v>
      </c>
      <c r="AA217" s="158" t="s">
        <v>350</v>
      </c>
      <c r="AB217" s="2">
        <f t="shared" si="71"/>
        <v>3</v>
      </c>
      <c r="AC217" s="2">
        <f t="shared" si="72"/>
        <v>2</v>
      </c>
      <c r="AD217" s="20" t="b">
        <f>FALSE</f>
        <v>0</v>
      </c>
      <c r="AE217" s="20" t="b">
        <f t="shared" si="73"/>
        <v>0</v>
      </c>
      <c r="AF217" s="20" t="b">
        <f t="shared" si="74"/>
        <v>0</v>
      </c>
      <c r="AG217" s="6" t="str">
        <f t="shared" si="75"/>
        <v/>
      </c>
      <c r="AH217"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v>
      </c>
      <c r="AI217" s="6" t="str">
        <f t="shared" si="76"/>
        <v/>
      </c>
      <c r="AJ217"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v>
      </c>
      <c r="AK217" s="3" t="s">
        <v>27</v>
      </c>
    </row>
    <row r="218" spans="1:37" ht="39.950000000000003" customHeight="1">
      <c r="A218"/>
      <c r="B218" s="44">
        <v>192</v>
      </c>
      <c r="C218" s="11"/>
      <c r="D218" s="146" t="str">
        <f t="shared" si="60"/>
        <v/>
      </c>
      <c r="E218" s="141" t="str">
        <f t="shared" si="61"/>
        <v/>
      </c>
      <c r="F218" s="142" t="str">
        <f t="shared" si="62"/>
        <v/>
      </c>
      <c r="G218" s="143" t="str">
        <f t="shared" si="63"/>
        <v/>
      </c>
      <c r="H218" s="144">
        <f t="shared" si="79"/>
        <v>0</v>
      </c>
      <c r="I218" s="144">
        <f t="shared" si="79"/>
        <v>0</v>
      </c>
      <c r="J218" s="144">
        <f t="shared" si="79"/>
        <v>0</v>
      </c>
      <c r="K218" s="144">
        <f t="shared" si="79"/>
        <v>0</v>
      </c>
      <c r="L218" s="144">
        <f t="shared" si="79"/>
        <v>0</v>
      </c>
      <c r="M218" s="144">
        <f t="shared" si="79"/>
        <v>0</v>
      </c>
      <c r="N218" s="144">
        <f t="shared" si="79"/>
        <v>0</v>
      </c>
      <c r="O218" s="145">
        <f t="shared" si="79"/>
        <v>0</v>
      </c>
      <c r="P218" s="139" t="str">
        <f t="shared" si="64"/>
        <v/>
      </c>
      <c r="V218" s="11" t="s">
        <v>354</v>
      </c>
      <c r="W218" s="10" t="s">
        <v>55</v>
      </c>
      <c r="X218" s="7" t="s">
        <v>78</v>
      </c>
      <c r="Y218" s="7" t="s">
        <v>349</v>
      </c>
      <c r="Z218" s="7" t="s">
        <v>80</v>
      </c>
      <c r="AA218" s="158" t="s">
        <v>350</v>
      </c>
      <c r="AB218" s="1">
        <f t="shared" si="71"/>
        <v>6</v>
      </c>
      <c r="AC218" s="1">
        <f t="shared" si="72"/>
        <v>2</v>
      </c>
      <c r="AD218" s="21" t="b">
        <f>FALSE</f>
        <v>0</v>
      </c>
      <c r="AE218" s="21" t="b">
        <f t="shared" si="73"/>
        <v>0</v>
      </c>
      <c r="AF218" s="21" t="b">
        <f t="shared" si="74"/>
        <v>0</v>
      </c>
      <c r="AG218" s="6" t="str">
        <f t="shared" si="75"/>
        <v/>
      </c>
      <c r="AH218"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v>
      </c>
      <c r="AI218" s="6" t="str">
        <f t="shared" si="76"/>
        <v/>
      </c>
      <c r="AJ218"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v>
      </c>
      <c r="AK218" s="3" t="s">
        <v>27</v>
      </c>
    </row>
    <row r="219" spans="1:37" ht="39.950000000000003" customHeight="1">
      <c r="A219"/>
      <c r="B219" s="43">
        <v>193</v>
      </c>
      <c r="C219" s="11"/>
      <c r="D219" s="146" t="str">
        <f t="shared" ref="D219:D286" si="80">IF($C219="","",IF((IF($H219=1,H$26&amp;" • ","")&amp;IF($I219=1,I$26&amp;" • ","")&amp;IF($J219=1,J$26&amp;" • ","")&amp;IF($K219=1,K$26&amp;" • ","")&amp;IF($L219=1,L$26&amp;" • ","")&amp;IF($M219=1,M$26&amp;" • ","")&amp;IF($N219=1,N$26&amp;" • ","")&amp;IF($O219=1,O$26&amp;" • ",""))="","",LEFT((IF($H219=1,H$26&amp;" • ","")&amp;IF($I219=1,I$26&amp;" • ","")&amp;IF($J219=1,J$26&amp;" • ","")&amp;IF($K219=1,K$26&amp;" • ","")&amp;IF($L219=1,L$26&amp;" • ","")&amp;IF($M219=1,M$26&amp;" • ","")&amp;IF($N219=1,N$26&amp;" • ","")&amp;IF($O219=1,O$26&amp;" • ","")),LEN((IF($H219=1,H$26&amp;" • ","")&amp;IF($I219=1,I$26&amp;" • ","")&amp;IF($J219=1,J$26&amp;" • ","")&amp;IF($K219=1,K$26&amp;" • ","")&amp;IF($L219=1,L$26&amp;" • ","")&amp;IF($M219=1,M$26&amp;" • ","")&amp;IF($N219=1,N$26&amp;" • ","")&amp;IF($O219=1,O$26&amp;" • ","")))-3)))</f>
        <v/>
      </c>
      <c r="E219" s="141" t="str">
        <f t="shared" ref="E219:E286" si="81">IF($C219="","",SUMPRODUCT(--($V$15:$V$314&lt;&gt;"")*--($Z$15:$Z$314="contient")*--ISNUMBER(SEARCH(LOWER(TRIM($V$15:$V$314)),$G219)))+SUMPRODUCT(--($V$15:$V$314&lt;&gt;"")*--($Z$15:$Z$314="mot")*--ISNUMBER(SEARCH(" "&amp;LOWER(TRIM($V$15:$V$314))&amp;" ",$G219))))</f>
        <v/>
      </c>
      <c r="F219" s="142" t="str">
        <f t="shared" ref="F219:F286" si="82">IF($C219="","",IF((IF($H219=1,"• "&amp;I$11&amp;CHAR(10),"")&amp;IF($I219=1,"• "&amp;I$12&amp;CHAR(10),"")&amp;IF($J219=1,"• "&amp;I$13&amp;CHAR(10),"")&amp;IF($K219=1,"• "&amp;I$14&amp;CHAR(10),"")&amp;IF($L219=1,"• "&amp;I$15&amp;CHAR(10),"")&amp;IF($M219=1,"• "&amp;I$16&amp;CHAR(10),"")&amp;IF($N219=1,"• "&amp;I$17&amp;CHAR(10),"")&amp;IF($O219=1,"• "&amp;I$18&amp;CHAR(10),""))="","",LEFT((IF($H219=1,"• "&amp;I$11&amp;CHAR(10),"")&amp;IF($I219=1,"• "&amp;I$12&amp;CHAR(10),"")&amp;IF($J219=1,"• "&amp;I$13&amp;CHAR(10),"")&amp;IF($K219=1,"• "&amp;I$14&amp;CHAR(10),"")&amp;IF($L219=1,"• "&amp;I$15&amp;CHAR(10),"")&amp;IF($M219=1,"• "&amp;I$16&amp;CHAR(10),"")&amp;IF($N219=1,"• "&amp;I$17&amp;CHAR(10),"")&amp;IF($O219=1,"• "&amp;I$18&amp;CHAR(10),"")),LEN((IF($H219=1,"• "&amp;I$11&amp;CHAR(10),"")&amp;IF($I219=1,"• "&amp;I$12&amp;CHAR(10),"")&amp;IF($J219=1,"• "&amp;I$13&amp;CHAR(10),"")&amp;IF($K219=1,"• "&amp;I$14&amp;CHAR(10),"")&amp;IF($L219=1,"• "&amp;I$15&amp;CHAR(10),"")&amp;IF($M219=1,"• "&amp;I$16&amp;CHAR(10),"")&amp;IF($N219=1,"• "&amp;I$17&amp;CHAR(10),"")&amp;IF($O219=1,"• "&amp;I$18&amp;CHAR(10),"")))-1)))</f>
        <v/>
      </c>
      <c r="G219" s="143" t="str">
        <f t="shared" ref="G219:G286" si="83">IF($P219="",""," "&amp;$P219&amp;" ")</f>
        <v/>
      </c>
      <c r="H219" s="144">
        <f t="shared" si="79"/>
        <v>0</v>
      </c>
      <c r="I219" s="144">
        <f t="shared" si="79"/>
        <v>0</v>
      </c>
      <c r="J219" s="144">
        <f t="shared" si="79"/>
        <v>0</v>
      </c>
      <c r="K219" s="144">
        <f t="shared" si="79"/>
        <v>0</v>
      </c>
      <c r="L219" s="144">
        <f t="shared" si="79"/>
        <v>0</v>
      </c>
      <c r="M219" s="144">
        <f t="shared" si="79"/>
        <v>0</v>
      </c>
      <c r="N219" s="144">
        <f t="shared" si="79"/>
        <v>0</v>
      </c>
      <c r="O219" s="145">
        <f t="shared" si="79"/>
        <v>0</v>
      </c>
      <c r="P219" s="139" t="str">
        <f t="shared" ref="P219:P286" si="84">IF($C219="","",LOWER(TRIM(CLEAN(SUBSTITUTE(SUBSTITUTE(SUBSTITUTE(SUBSTITUTE(SUBSTITUTE(SUBSTITUTE(SUBSTITUTE(SUBSTITUTE(SUBSTITUTE(SUBSTITUTE(SUBSTITUTE(SUBSTITUTE(SUBSTITUTE(SUBSTITUTE(SUBSTITUTE(SUBSTITUTE($C219,CHAR(160)," "),CHAR(9)," "),CHAR(10)," "),CHAR(13)," "),"’","'"),"."," "),","," "),";"," "),":"," "),"!"," "),"?"," "),"«"," "),"»"," "),"("," "),")"," "),"-"," ")))))</f>
        <v/>
      </c>
      <c r="V219" s="11" t="s">
        <v>355</v>
      </c>
      <c r="W219" s="10" t="s">
        <v>55</v>
      </c>
      <c r="X219" s="5" t="s">
        <v>78</v>
      </c>
      <c r="Y219" s="5" t="s">
        <v>349</v>
      </c>
      <c r="Z219" s="5" t="s">
        <v>80</v>
      </c>
      <c r="AA219" s="158" t="s">
        <v>350</v>
      </c>
      <c r="AB219" s="2">
        <f t="shared" si="71"/>
        <v>6</v>
      </c>
      <c r="AC219" s="2">
        <f t="shared" si="72"/>
        <v>2</v>
      </c>
      <c r="AD219" s="20" t="b">
        <f>FALSE</f>
        <v>0</v>
      </c>
      <c r="AE219" s="20" t="b">
        <f t="shared" si="73"/>
        <v>1</v>
      </c>
      <c r="AF219" s="20" t="b">
        <f t="shared" si="74"/>
        <v>1</v>
      </c>
      <c r="AG219" s="6" t="str">
        <f t="shared" si="75"/>
        <v>🧂 Charcuterie &amp; assaisonnement : épices</v>
      </c>
      <c r="AH219"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v>
      </c>
      <c r="AI219" s="6" t="str">
        <f t="shared" si="76"/>
        <v>🧂 Process : respecter doses/temps; éviter dérives (sécurité + qualité).</v>
      </c>
      <c r="AJ219"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v>
      </c>
      <c r="AK219" s="3" t="s">
        <v>27</v>
      </c>
    </row>
    <row r="220" spans="1:37" ht="39.950000000000003" customHeight="1">
      <c r="A220"/>
      <c r="B220" s="44">
        <v>194</v>
      </c>
      <c r="C220" s="11"/>
      <c r="D220" s="146" t="str">
        <f t="shared" si="80"/>
        <v/>
      </c>
      <c r="E220" s="141" t="str">
        <f t="shared" si="81"/>
        <v/>
      </c>
      <c r="F220" s="142" t="str">
        <f t="shared" si="82"/>
        <v/>
      </c>
      <c r="G220" s="143" t="str">
        <f t="shared" si="83"/>
        <v/>
      </c>
      <c r="H220" s="144">
        <f t="shared" si="79"/>
        <v>0</v>
      </c>
      <c r="I220" s="144">
        <f t="shared" si="79"/>
        <v>0</v>
      </c>
      <c r="J220" s="144">
        <f t="shared" si="79"/>
        <v>0</v>
      </c>
      <c r="K220" s="144">
        <f t="shared" si="79"/>
        <v>0</v>
      </c>
      <c r="L220" s="144">
        <f t="shared" si="79"/>
        <v>0</v>
      </c>
      <c r="M220" s="144">
        <f t="shared" si="79"/>
        <v>0</v>
      </c>
      <c r="N220" s="144">
        <f t="shared" si="79"/>
        <v>0</v>
      </c>
      <c r="O220" s="145">
        <f t="shared" si="79"/>
        <v>0</v>
      </c>
      <c r="P220" s="139" t="str">
        <f t="shared" si="84"/>
        <v/>
      </c>
      <c r="V220" s="11" t="s">
        <v>356</v>
      </c>
      <c r="W220" s="10" t="s">
        <v>55</v>
      </c>
      <c r="X220" s="7" t="s">
        <v>78</v>
      </c>
      <c r="Y220" s="7" t="s">
        <v>349</v>
      </c>
      <c r="Z220" s="7" t="s">
        <v>80</v>
      </c>
      <c r="AA220" s="158" t="s">
        <v>350</v>
      </c>
      <c r="AB220" s="1">
        <f t="shared" si="71"/>
        <v>6</v>
      </c>
      <c r="AC220" s="1">
        <f t="shared" si="72"/>
        <v>2</v>
      </c>
      <c r="AD220" s="21" t="b">
        <f>FALSE</f>
        <v>0</v>
      </c>
      <c r="AE220" s="21" t="b">
        <f t="shared" si="73"/>
        <v>0</v>
      </c>
      <c r="AF220" s="21" t="b">
        <f t="shared" si="74"/>
        <v>0</v>
      </c>
      <c r="AG220" s="6" t="str">
        <f t="shared" si="75"/>
        <v/>
      </c>
      <c r="AH220"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v>
      </c>
      <c r="AI220" s="6" t="str">
        <f t="shared" si="76"/>
        <v/>
      </c>
      <c r="AJ220"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v>
      </c>
      <c r="AK220" s="3" t="s">
        <v>27</v>
      </c>
    </row>
    <row r="221" spans="1:37" ht="39.950000000000003" customHeight="1">
      <c r="A221"/>
      <c r="B221" s="43">
        <v>195</v>
      </c>
      <c r="C221" s="11"/>
      <c r="D221" s="146" t="str">
        <f t="shared" si="80"/>
        <v/>
      </c>
      <c r="E221" s="141" t="str">
        <f t="shared" si="81"/>
        <v/>
      </c>
      <c r="F221" s="142" t="str">
        <f t="shared" si="82"/>
        <v/>
      </c>
      <c r="G221" s="143" t="str">
        <f t="shared" si="83"/>
        <v/>
      </c>
      <c r="H221" s="144">
        <f t="shared" si="79"/>
        <v>0</v>
      </c>
      <c r="I221" s="144">
        <f t="shared" si="79"/>
        <v>0</v>
      </c>
      <c r="J221" s="144">
        <f t="shared" si="79"/>
        <v>0</v>
      </c>
      <c r="K221" s="144">
        <f t="shared" si="79"/>
        <v>0</v>
      </c>
      <c r="L221" s="144">
        <f t="shared" si="79"/>
        <v>0</v>
      </c>
      <c r="M221" s="144">
        <f t="shared" si="79"/>
        <v>0</v>
      </c>
      <c r="N221" s="144">
        <f t="shared" si="79"/>
        <v>0</v>
      </c>
      <c r="O221" s="145">
        <f t="shared" si="79"/>
        <v>0</v>
      </c>
      <c r="P221" s="139" t="str">
        <f t="shared" si="84"/>
        <v/>
      </c>
      <c r="V221" s="11" t="s">
        <v>357</v>
      </c>
      <c r="W221" s="10" t="s">
        <v>55</v>
      </c>
      <c r="X221" s="5" t="s">
        <v>78</v>
      </c>
      <c r="Y221" s="5" t="s">
        <v>349</v>
      </c>
      <c r="Z221" s="5" t="s">
        <v>80</v>
      </c>
      <c r="AA221" s="158" t="s">
        <v>350</v>
      </c>
      <c r="AB221" s="2">
        <f t="shared" si="71"/>
        <v>6</v>
      </c>
      <c r="AC221" s="2">
        <f t="shared" si="72"/>
        <v>2</v>
      </c>
      <c r="AD221" s="20" t="b">
        <f>FALSE</f>
        <v>0</v>
      </c>
      <c r="AE221" s="20" t="b">
        <f t="shared" si="73"/>
        <v>0</v>
      </c>
      <c r="AF221" s="20" t="b">
        <f t="shared" si="74"/>
        <v>0</v>
      </c>
      <c r="AG221" s="6" t="str">
        <f t="shared" si="75"/>
        <v/>
      </c>
      <c r="AH221"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v>
      </c>
      <c r="AI221" s="6" t="str">
        <f t="shared" si="76"/>
        <v/>
      </c>
      <c r="AJ221"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v>
      </c>
      <c r="AK221" s="3" t="s">
        <v>27</v>
      </c>
    </row>
    <row r="222" spans="1:37" ht="39.950000000000003" customHeight="1">
      <c r="A222"/>
      <c r="B222" s="44">
        <v>196</v>
      </c>
      <c r="C222" s="11"/>
      <c r="D222" s="146" t="str">
        <f t="shared" si="80"/>
        <v/>
      </c>
      <c r="E222" s="141" t="str">
        <f t="shared" si="81"/>
        <v/>
      </c>
      <c r="F222" s="142" t="str">
        <f t="shared" si="82"/>
        <v/>
      </c>
      <c r="G222" s="143" t="str">
        <f t="shared" si="83"/>
        <v/>
      </c>
      <c r="H222" s="144">
        <f t="shared" si="79"/>
        <v>0</v>
      </c>
      <c r="I222" s="144">
        <f t="shared" si="79"/>
        <v>0</v>
      </c>
      <c r="J222" s="144">
        <f t="shared" si="79"/>
        <v>0</v>
      </c>
      <c r="K222" s="144">
        <f t="shared" si="79"/>
        <v>0</v>
      </c>
      <c r="L222" s="144">
        <f t="shared" si="79"/>
        <v>0</v>
      </c>
      <c r="M222" s="144">
        <f t="shared" si="79"/>
        <v>0</v>
      </c>
      <c r="N222" s="144">
        <f t="shared" si="79"/>
        <v>0</v>
      </c>
      <c r="O222" s="145">
        <f t="shared" si="79"/>
        <v>0</v>
      </c>
      <c r="P222" s="139" t="str">
        <f t="shared" si="84"/>
        <v/>
      </c>
      <c r="V222" s="11" t="s">
        <v>358</v>
      </c>
      <c r="W222" s="10" t="s">
        <v>55</v>
      </c>
      <c r="X222" s="7" t="s">
        <v>78</v>
      </c>
      <c r="Y222" s="7" t="s">
        <v>349</v>
      </c>
      <c r="Z222" s="7" t="s">
        <v>80</v>
      </c>
      <c r="AA222" s="158" t="s">
        <v>350</v>
      </c>
      <c r="AB222" s="1">
        <f t="shared" si="71"/>
        <v>8</v>
      </c>
      <c r="AC222" s="1">
        <f t="shared" si="72"/>
        <v>2</v>
      </c>
      <c r="AD222" s="21" t="b">
        <f>FALSE</f>
        <v>0</v>
      </c>
      <c r="AE222" s="21" t="b">
        <f t="shared" si="73"/>
        <v>0</v>
      </c>
      <c r="AF222" s="21" t="b">
        <f t="shared" si="74"/>
        <v>0</v>
      </c>
      <c r="AG222" s="6" t="str">
        <f t="shared" si="75"/>
        <v/>
      </c>
      <c r="AH222"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v>
      </c>
      <c r="AI222" s="6" t="str">
        <f t="shared" si="76"/>
        <v/>
      </c>
      <c r="AJ222"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v>
      </c>
      <c r="AK222" s="3" t="s">
        <v>27</v>
      </c>
    </row>
    <row r="223" spans="1:37" ht="39.950000000000003" customHeight="1">
      <c r="A223"/>
      <c r="B223" s="43">
        <v>197</v>
      </c>
      <c r="C223" s="11"/>
      <c r="D223" s="146" t="str">
        <f t="shared" si="80"/>
        <v/>
      </c>
      <c r="E223" s="141" t="str">
        <f t="shared" si="81"/>
        <v/>
      </c>
      <c r="F223" s="142" t="str">
        <f t="shared" si="82"/>
        <v/>
      </c>
      <c r="G223" s="143" t="str">
        <f t="shared" si="83"/>
        <v/>
      </c>
      <c r="H223" s="144">
        <f t="shared" si="79"/>
        <v>0</v>
      </c>
      <c r="I223" s="144">
        <f t="shared" si="79"/>
        <v>0</v>
      </c>
      <c r="J223" s="144">
        <f t="shared" si="79"/>
        <v>0</v>
      </c>
      <c r="K223" s="144">
        <f t="shared" si="79"/>
        <v>0</v>
      </c>
      <c r="L223" s="144">
        <f t="shared" si="79"/>
        <v>0</v>
      </c>
      <c r="M223" s="144">
        <f t="shared" si="79"/>
        <v>0</v>
      </c>
      <c r="N223" s="144">
        <f t="shared" si="79"/>
        <v>0</v>
      </c>
      <c r="O223" s="145">
        <f t="shared" si="79"/>
        <v>0</v>
      </c>
      <c r="P223" s="139" t="str">
        <f t="shared" si="84"/>
        <v/>
      </c>
      <c r="V223" s="11" t="s">
        <v>359</v>
      </c>
      <c r="W223" s="10" t="s">
        <v>55</v>
      </c>
      <c r="X223" s="5" t="s">
        <v>78</v>
      </c>
      <c r="Y223" s="5" t="s">
        <v>349</v>
      </c>
      <c r="Z223" s="5" t="s">
        <v>80</v>
      </c>
      <c r="AA223" s="158" t="s">
        <v>350</v>
      </c>
      <c r="AB223" s="2">
        <f t="shared" si="71"/>
        <v>6</v>
      </c>
      <c r="AC223" s="2">
        <f t="shared" si="72"/>
        <v>2</v>
      </c>
      <c r="AD223" s="20" t="b">
        <f>FALSE</f>
        <v>0</v>
      </c>
      <c r="AE223" s="20" t="b">
        <f t="shared" si="73"/>
        <v>0</v>
      </c>
      <c r="AF223" s="20" t="b">
        <f t="shared" si="74"/>
        <v>0</v>
      </c>
      <c r="AG223" s="6" t="str">
        <f t="shared" si="75"/>
        <v/>
      </c>
      <c r="AH223"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v>
      </c>
      <c r="AI223" s="6" t="str">
        <f t="shared" si="76"/>
        <v/>
      </c>
      <c r="AJ223"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v>
      </c>
      <c r="AK223" s="3" t="s">
        <v>27</v>
      </c>
    </row>
    <row r="224" spans="1:37" ht="39.950000000000003" customHeight="1">
      <c r="A224"/>
      <c r="B224" s="44">
        <v>198</v>
      </c>
      <c r="C224" s="11"/>
      <c r="D224" s="146" t="str">
        <f t="shared" si="80"/>
        <v/>
      </c>
      <c r="E224" s="141" t="str">
        <f t="shared" si="81"/>
        <v/>
      </c>
      <c r="F224" s="142" t="str">
        <f t="shared" si="82"/>
        <v/>
      </c>
      <c r="G224" s="143" t="str">
        <f t="shared" si="83"/>
        <v/>
      </c>
      <c r="H224" s="144">
        <f t="shared" si="79"/>
        <v>0</v>
      </c>
      <c r="I224" s="144">
        <f t="shared" si="79"/>
        <v>0</v>
      </c>
      <c r="J224" s="144">
        <f t="shared" si="79"/>
        <v>0</v>
      </c>
      <c r="K224" s="144">
        <f t="shared" si="79"/>
        <v>0</v>
      </c>
      <c r="L224" s="144">
        <f t="shared" si="79"/>
        <v>0</v>
      </c>
      <c r="M224" s="144">
        <f t="shared" si="79"/>
        <v>0</v>
      </c>
      <c r="N224" s="144">
        <f t="shared" si="79"/>
        <v>0</v>
      </c>
      <c r="O224" s="145">
        <f t="shared" si="79"/>
        <v>0</v>
      </c>
      <c r="P224" s="139" t="str">
        <f t="shared" si="84"/>
        <v/>
      </c>
      <c r="V224" s="11" t="s">
        <v>360</v>
      </c>
      <c r="W224" s="10" t="s">
        <v>55</v>
      </c>
      <c r="X224" s="7" t="s">
        <v>78</v>
      </c>
      <c r="Y224" s="7" t="s">
        <v>349</v>
      </c>
      <c r="Z224" s="7" t="s">
        <v>80</v>
      </c>
      <c r="AA224" s="158" t="s">
        <v>350</v>
      </c>
      <c r="AB224" s="1">
        <f t="shared" si="71"/>
        <v>6</v>
      </c>
      <c r="AC224" s="1">
        <f t="shared" si="72"/>
        <v>2</v>
      </c>
      <c r="AD224" s="21" t="b">
        <f>FALSE</f>
        <v>0</v>
      </c>
      <c r="AE224" s="21" t="b">
        <f t="shared" si="73"/>
        <v>0</v>
      </c>
      <c r="AF224" s="21" t="b">
        <f t="shared" si="74"/>
        <v>0</v>
      </c>
      <c r="AG224" s="6" t="str">
        <f t="shared" si="75"/>
        <v/>
      </c>
      <c r="AH224"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v>
      </c>
      <c r="AI224" s="6" t="str">
        <f t="shared" si="76"/>
        <v/>
      </c>
      <c r="AJ224"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v>
      </c>
      <c r="AK224" s="3" t="s">
        <v>27</v>
      </c>
    </row>
    <row r="225" spans="1:37" ht="39.950000000000003" customHeight="1">
      <c r="A225"/>
      <c r="B225" s="43">
        <v>199</v>
      </c>
      <c r="C225" s="11"/>
      <c r="D225" s="146" t="str">
        <f t="shared" si="80"/>
        <v/>
      </c>
      <c r="E225" s="141" t="str">
        <f t="shared" si="81"/>
        <v/>
      </c>
      <c r="F225" s="142" t="str">
        <f t="shared" si="82"/>
        <v/>
      </c>
      <c r="G225" s="143" t="str">
        <f t="shared" si="83"/>
        <v/>
      </c>
      <c r="H225" s="144">
        <f t="shared" si="79"/>
        <v>0</v>
      </c>
      <c r="I225" s="144">
        <f t="shared" si="79"/>
        <v>0</v>
      </c>
      <c r="J225" s="144">
        <f t="shared" si="79"/>
        <v>0</v>
      </c>
      <c r="K225" s="144">
        <f t="shared" si="79"/>
        <v>0</v>
      </c>
      <c r="L225" s="144">
        <f t="shared" si="79"/>
        <v>0</v>
      </c>
      <c r="M225" s="144">
        <f t="shared" si="79"/>
        <v>0</v>
      </c>
      <c r="N225" s="144">
        <f t="shared" si="79"/>
        <v>0</v>
      </c>
      <c r="O225" s="145">
        <f t="shared" si="79"/>
        <v>0</v>
      </c>
      <c r="P225" s="139" t="str">
        <f t="shared" si="84"/>
        <v/>
      </c>
      <c r="V225" s="11" t="s">
        <v>361</v>
      </c>
      <c r="W225" s="10" t="s">
        <v>55</v>
      </c>
      <c r="X225" s="5" t="s">
        <v>78</v>
      </c>
      <c r="Y225" s="5" t="s">
        <v>349</v>
      </c>
      <c r="Z225" s="5" t="s">
        <v>80</v>
      </c>
      <c r="AA225" s="158" t="s">
        <v>350</v>
      </c>
      <c r="AB225" s="2">
        <f t="shared" si="71"/>
        <v>7</v>
      </c>
      <c r="AC225" s="2">
        <f t="shared" si="72"/>
        <v>2</v>
      </c>
      <c r="AD225" s="20" t="b">
        <f>FALSE</f>
        <v>0</v>
      </c>
      <c r="AE225" s="20" t="b">
        <f t="shared" si="73"/>
        <v>0</v>
      </c>
      <c r="AF225" s="20" t="b">
        <f t="shared" si="74"/>
        <v>0</v>
      </c>
      <c r="AG225" s="6" t="str">
        <f t="shared" si="75"/>
        <v/>
      </c>
      <c r="AH225"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v>
      </c>
      <c r="AI225" s="6" t="str">
        <f t="shared" si="76"/>
        <v/>
      </c>
      <c r="AJ225"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v>
      </c>
      <c r="AK225" s="3" t="s">
        <v>27</v>
      </c>
    </row>
    <row r="226" spans="1:37" ht="39.950000000000003" customHeight="1">
      <c r="A226"/>
      <c r="B226" s="44">
        <v>200</v>
      </c>
      <c r="C226" s="11"/>
      <c r="D226" s="146" t="str">
        <f t="shared" si="80"/>
        <v/>
      </c>
      <c r="E226" s="141" t="str">
        <f t="shared" si="81"/>
        <v/>
      </c>
      <c r="F226" s="142" t="str">
        <f t="shared" si="82"/>
        <v/>
      </c>
      <c r="G226" s="143" t="str">
        <f t="shared" si="83"/>
        <v/>
      </c>
      <c r="H226" s="144">
        <f t="shared" si="79"/>
        <v>0</v>
      </c>
      <c r="I226" s="144">
        <f t="shared" si="79"/>
        <v>0</v>
      </c>
      <c r="J226" s="144">
        <f t="shared" si="79"/>
        <v>0</v>
      </c>
      <c r="K226" s="144">
        <f t="shared" si="79"/>
        <v>0</v>
      </c>
      <c r="L226" s="144">
        <f t="shared" si="79"/>
        <v>0</v>
      </c>
      <c r="M226" s="144">
        <f t="shared" si="79"/>
        <v>0</v>
      </c>
      <c r="N226" s="144">
        <f t="shared" si="79"/>
        <v>0</v>
      </c>
      <c r="O226" s="145">
        <f t="shared" si="79"/>
        <v>0</v>
      </c>
      <c r="P226" s="139" t="str">
        <f t="shared" si="84"/>
        <v/>
      </c>
      <c r="V226" s="11" t="s">
        <v>362</v>
      </c>
      <c r="W226" s="10" t="s">
        <v>55</v>
      </c>
      <c r="X226" s="7" t="s">
        <v>78</v>
      </c>
      <c r="Y226" s="7" t="s">
        <v>349</v>
      </c>
      <c r="Z226" s="7" t="s">
        <v>80</v>
      </c>
      <c r="AA226" s="158" t="s">
        <v>350</v>
      </c>
      <c r="AB226" s="1">
        <f t="shared" si="71"/>
        <v>7</v>
      </c>
      <c r="AC226" s="1">
        <f t="shared" si="72"/>
        <v>2</v>
      </c>
      <c r="AD226" s="21" t="b">
        <f>FALSE</f>
        <v>0</v>
      </c>
      <c r="AE226" s="21" t="b">
        <f t="shared" si="73"/>
        <v>0</v>
      </c>
      <c r="AF226" s="21" t="b">
        <f t="shared" si="74"/>
        <v>0</v>
      </c>
      <c r="AG226" s="6" t="str">
        <f t="shared" si="75"/>
        <v/>
      </c>
      <c r="AH226"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v>
      </c>
      <c r="AI226" s="6" t="str">
        <f t="shared" si="76"/>
        <v/>
      </c>
      <c r="AJ226"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v>
      </c>
      <c r="AK226" s="3" t="s">
        <v>27</v>
      </c>
    </row>
    <row r="227" spans="1:37" ht="39.950000000000003" customHeight="1">
      <c r="A227"/>
      <c r="B227" s="43">
        <v>201</v>
      </c>
      <c r="C227" s="11"/>
      <c r="D227" s="146" t="str">
        <f t="shared" si="80"/>
        <v/>
      </c>
      <c r="E227" s="141" t="str">
        <f t="shared" si="81"/>
        <v/>
      </c>
      <c r="F227" s="142" t="str">
        <f t="shared" si="82"/>
        <v/>
      </c>
      <c r="G227" s="143" t="str">
        <f t="shared" si="83"/>
        <v/>
      </c>
      <c r="H227" s="144">
        <f t="shared" ref="H227:O236" si="85">IF($G227="",0,--((SUMPRODUCT(--($V$15:$V$314&lt;&gt;""),--($W$15:$W$314=H$26),--($Z$15:$Z$314="contient"),--ISNUMBER(SEARCH(LOWER(TRIM($V$15:$V$314)),$G227)))+SUMPRODUCT(--($V$15:$V$314&lt;&gt;""),--($W$15:$W$314=H$26),--($Z$15:$Z$314="mot"),--ISNUMBER(SEARCH(" "&amp;LOWER(TRIM($V$15:$V$314))&amp;" ",$G227))))&gt;0))</f>
        <v>0</v>
      </c>
      <c r="I227" s="144">
        <f t="shared" si="85"/>
        <v>0</v>
      </c>
      <c r="J227" s="144">
        <f t="shared" si="85"/>
        <v>0</v>
      </c>
      <c r="K227" s="144">
        <f t="shared" si="85"/>
        <v>0</v>
      </c>
      <c r="L227" s="144">
        <f t="shared" si="85"/>
        <v>0</v>
      </c>
      <c r="M227" s="144">
        <f t="shared" si="85"/>
        <v>0</v>
      </c>
      <c r="N227" s="144">
        <f t="shared" si="85"/>
        <v>0</v>
      </c>
      <c r="O227" s="145">
        <f t="shared" si="85"/>
        <v>0</v>
      </c>
      <c r="P227" s="139" t="str">
        <f t="shared" si="84"/>
        <v/>
      </c>
      <c r="V227" s="11" t="s">
        <v>363</v>
      </c>
      <c r="W227" s="10" t="s">
        <v>55</v>
      </c>
      <c r="X227" s="5" t="s">
        <v>78</v>
      </c>
      <c r="Y227" s="5" t="s">
        <v>349</v>
      </c>
      <c r="Z227" s="5" t="s">
        <v>80</v>
      </c>
      <c r="AA227" s="158" t="s">
        <v>350</v>
      </c>
      <c r="AB227" s="2">
        <f t="shared" si="71"/>
        <v>12</v>
      </c>
      <c r="AC227" s="2">
        <f t="shared" si="72"/>
        <v>2</v>
      </c>
      <c r="AD227" s="20" t="b">
        <f>FALSE</f>
        <v>0</v>
      </c>
      <c r="AE227" s="20" t="b">
        <f t="shared" si="73"/>
        <v>0</v>
      </c>
      <c r="AF227" s="20" t="b">
        <f t="shared" si="74"/>
        <v>0</v>
      </c>
      <c r="AG227" s="6" t="str">
        <f t="shared" si="75"/>
        <v/>
      </c>
      <c r="AH227"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v>
      </c>
      <c r="AI227" s="6" t="str">
        <f t="shared" si="76"/>
        <v/>
      </c>
      <c r="AJ227"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v>
      </c>
      <c r="AK227" s="3" t="s">
        <v>27</v>
      </c>
    </row>
    <row r="228" spans="1:37" ht="39.950000000000003" customHeight="1">
      <c r="A228"/>
      <c r="B228" s="44">
        <v>202</v>
      </c>
      <c r="C228" s="11"/>
      <c r="D228" s="146" t="str">
        <f t="shared" si="80"/>
        <v/>
      </c>
      <c r="E228" s="141" t="str">
        <f t="shared" si="81"/>
        <v/>
      </c>
      <c r="F228" s="142" t="str">
        <f t="shared" si="82"/>
        <v/>
      </c>
      <c r="G228" s="143" t="str">
        <f t="shared" si="83"/>
        <v/>
      </c>
      <c r="H228" s="144">
        <f t="shared" si="85"/>
        <v>0</v>
      </c>
      <c r="I228" s="144">
        <f t="shared" si="85"/>
        <v>0</v>
      </c>
      <c r="J228" s="144">
        <f t="shared" si="85"/>
        <v>0</v>
      </c>
      <c r="K228" s="144">
        <f t="shared" si="85"/>
        <v>0</v>
      </c>
      <c r="L228" s="144">
        <f t="shared" si="85"/>
        <v>0</v>
      </c>
      <c r="M228" s="144">
        <f t="shared" si="85"/>
        <v>0</v>
      </c>
      <c r="N228" s="144">
        <f t="shared" si="85"/>
        <v>0</v>
      </c>
      <c r="O228" s="145">
        <f t="shared" si="85"/>
        <v>0</v>
      </c>
      <c r="P228" s="139" t="str">
        <f t="shared" si="84"/>
        <v/>
      </c>
      <c r="V228" s="11" t="s">
        <v>364</v>
      </c>
      <c r="W228" s="10" t="s">
        <v>55</v>
      </c>
      <c r="X228" s="7" t="s">
        <v>78</v>
      </c>
      <c r="Y228" s="7" t="s">
        <v>349</v>
      </c>
      <c r="Z228" s="7" t="s">
        <v>80</v>
      </c>
      <c r="AA228" s="158" t="s">
        <v>350</v>
      </c>
      <c r="AB228" s="1">
        <f t="shared" si="71"/>
        <v>8</v>
      </c>
      <c r="AC228" s="1">
        <f t="shared" si="72"/>
        <v>2</v>
      </c>
      <c r="AD228" s="21" t="b">
        <f>FALSE</f>
        <v>0</v>
      </c>
      <c r="AE228" s="21" t="b">
        <f t="shared" si="73"/>
        <v>0</v>
      </c>
      <c r="AF228" s="21" t="b">
        <f t="shared" si="74"/>
        <v>0</v>
      </c>
      <c r="AG228" s="6" t="str">
        <f t="shared" si="75"/>
        <v/>
      </c>
      <c r="AH228"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v>
      </c>
      <c r="AI228" s="6" t="str">
        <f t="shared" si="76"/>
        <v/>
      </c>
      <c r="AJ228"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v>
      </c>
      <c r="AK228" s="3" t="s">
        <v>27</v>
      </c>
    </row>
    <row r="229" spans="1:37" ht="39.950000000000003" customHeight="1">
      <c r="A229"/>
      <c r="B229" s="43">
        <v>203</v>
      </c>
      <c r="C229" s="11"/>
      <c r="D229" s="146" t="str">
        <f t="shared" si="80"/>
        <v/>
      </c>
      <c r="E229" s="141" t="str">
        <f t="shared" si="81"/>
        <v/>
      </c>
      <c r="F229" s="142" t="str">
        <f t="shared" si="82"/>
        <v/>
      </c>
      <c r="G229" s="143" t="str">
        <f t="shared" si="83"/>
        <v/>
      </c>
      <c r="H229" s="144">
        <f t="shared" si="85"/>
        <v>0</v>
      </c>
      <c r="I229" s="144">
        <f t="shared" si="85"/>
        <v>0</v>
      </c>
      <c r="J229" s="144">
        <f t="shared" si="85"/>
        <v>0</v>
      </c>
      <c r="K229" s="144">
        <f t="shared" si="85"/>
        <v>0</v>
      </c>
      <c r="L229" s="144">
        <f t="shared" si="85"/>
        <v>0</v>
      </c>
      <c r="M229" s="144">
        <f t="shared" si="85"/>
        <v>0</v>
      </c>
      <c r="N229" s="144">
        <f t="shared" si="85"/>
        <v>0</v>
      </c>
      <c r="O229" s="145">
        <f t="shared" si="85"/>
        <v>0</v>
      </c>
      <c r="P229" s="139" t="str">
        <f t="shared" si="84"/>
        <v/>
      </c>
      <c r="V229" s="11" t="s">
        <v>365</v>
      </c>
      <c r="W229" s="10" t="s">
        <v>55</v>
      </c>
      <c r="X229" s="5" t="s">
        <v>78</v>
      </c>
      <c r="Y229" s="5" t="s">
        <v>349</v>
      </c>
      <c r="Z229" s="5" t="s">
        <v>80</v>
      </c>
      <c r="AA229" s="158" t="s">
        <v>350</v>
      </c>
      <c r="AB229" s="2">
        <f t="shared" si="71"/>
        <v>7</v>
      </c>
      <c r="AC229" s="2">
        <f t="shared" si="72"/>
        <v>2</v>
      </c>
      <c r="AD229" s="20" t="b">
        <f>FALSE</f>
        <v>0</v>
      </c>
      <c r="AE229" s="20" t="b">
        <f t="shared" si="73"/>
        <v>0</v>
      </c>
      <c r="AF229" s="20" t="b">
        <f t="shared" si="74"/>
        <v>0</v>
      </c>
      <c r="AG229" s="6" t="str">
        <f t="shared" si="75"/>
        <v/>
      </c>
      <c r="AH229"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v>
      </c>
      <c r="AI229" s="6" t="str">
        <f t="shared" si="76"/>
        <v/>
      </c>
      <c r="AJ229"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v>
      </c>
      <c r="AK229" s="3" t="s">
        <v>27</v>
      </c>
    </row>
    <row r="230" spans="1:37" ht="39.950000000000003" customHeight="1">
      <c r="A230"/>
      <c r="B230" s="44">
        <v>204</v>
      </c>
      <c r="C230" s="11"/>
      <c r="D230" s="146" t="str">
        <f t="shared" si="80"/>
        <v/>
      </c>
      <c r="E230" s="141" t="str">
        <f t="shared" si="81"/>
        <v/>
      </c>
      <c r="F230" s="142" t="str">
        <f t="shared" si="82"/>
        <v/>
      </c>
      <c r="G230" s="143" t="str">
        <f t="shared" si="83"/>
        <v/>
      </c>
      <c r="H230" s="144">
        <f t="shared" si="85"/>
        <v>0</v>
      </c>
      <c r="I230" s="144">
        <f t="shared" si="85"/>
        <v>0</v>
      </c>
      <c r="J230" s="144">
        <f t="shared" si="85"/>
        <v>0</v>
      </c>
      <c r="K230" s="144">
        <f t="shared" si="85"/>
        <v>0</v>
      </c>
      <c r="L230" s="144">
        <f t="shared" si="85"/>
        <v>0</v>
      </c>
      <c r="M230" s="144">
        <f t="shared" si="85"/>
        <v>0</v>
      </c>
      <c r="N230" s="144">
        <f t="shared" si="85"/>
        <v>0</v>
      </c>
      <c r="O230" s="145">
        <f t="shared" si="85"/>
        <v>0</v>
      </c>
      <c r="P230" s="139" t="str">
        <f t="shared" si="84"/>
        <v/>
      </c>
      <c r="V230" s="11" t="s">
        <v>366</v>
      </c>
      <c r="W230" s="10" t="s">
        <v>55</v>
      </c>
      <c r="X230" s="7" t="s">
        <v>78</v>
      </c>
      <c r="Y230" s="7" t="s">
        <v>349</v>
      </c>
      <c r="Z230" s="7" t="s">
        <v>80</v>
      </c>
      <c r="AA230" s="158" t="s">
        <v>350</v>
      </c>
      <c r="AB230" s="1">
        <f t="shared" si="71"/>
        <v>7</v>
      </c>
      <c r="AC230" s="1">
        <f t="shared" si="72"/>
        <v>2</v>
      </c>
      <c r="AD230" s="21" t="b">
        <f>FALSE</f>
        <v>0</v>
      </c>
      <c r="AE230" s="21" t="b">
        <f t="shared" si="73"/>
        <v>0</v>
      </c>
      <c r="AF230" s="21" t="b">
        <f t="shared" si="74"/>
        <v>0</v>
      </c>
      <c r="AG230" s="6" t="str">
        <f t="shared" si="75"/>
        <v/>
      </c>
      <c r="AH230"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v>
      </c>
      <c r="AI230" s="6" t="str">
        <f t="shared" si="76"/>
        <v/>
      </c>
      <c r="AJ230"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v>
      </c>
      <c r="AK230" s="3" t="s">
        <v>27</v>
      </c>
    </row>
    <row r="231" spans="1:37" ht="39.950000000000003" customHeight="1">
      <c r="A231"/>
      <c r="B231" s="43">
        <v>205</v>
      </c>
      <c r="C231" s="11"/>
      <c r="D231" s="146" t="str">
        <f t="shared" si="80"/>
        <v/>
      </c>
      <c r="E231" s="141" t="str">
        <f t="shared" si="81"/>
        <v/>
      </c>
      <c r="F231" s="142" t="str">
        <f t="shared" si="82"/>
        <v/>
      </c>
      <c r="G231" s="143" t="str">
        <f t="shared" si="83"/>
        <v/>
      </c>
      <c r="H231" s="144">
        <f t="shared" si="85"/>
        <v>0</v>
      </c>
      <c r="I231" s="144">
        <f t="shared" si="85"/>
        <v>0</v>
      </c>
      <c r="J231" s="144">
        <f t="shared" si="85"/>
        <v>0</v>
      </c>
      <c r="K231" s="144">
        <f t="shared" si="85"/>
        <v>0</v>
      </c>
      <c r="L231" s="144">
        <f t="shared" si="85"/>
        <v>0</v>
      </c>
      <c r="M231" s="144">
        <f t="shared" si="85"/>
        <v>0</v>
      </c>
      <c r="N231" s="144">
        <f t="shared" si="85"/>
        <v>0</v>
      </c>
      <c r="O231" s="145">
        <f t="shared" si="85"/>
        <v>0</v>
      </c>
      <c r="P231" s="139" t="str">
        <f t="shared" si="84"/>
        <v/>
      </c>
      <c r="V231" s="11" t="s">
        <v>367</v>
      </c>
      <c r="W231" s="10" t="s">
        <v>55</v>
      </c>
      <c r="X231" s="5" t="s">
        <v>157</v>
      </c>
      <c r="Y231" s="5" t="s">
        <v>234</v>
      </c>
      <c r="Z231" s="5" t="s">
        <v>163</v>
      </c>
      <c r="AA231" s="158" t="s">
        <v>368</v>
      </c>
      <c r="AB231" s="2">
        <f t="shared" si="71"/>
        <v>11</v>
      </c>
      <c r="AC231" s="2">
        <f t="shared" si="72"/>
        <v>3</v>
      </c>
      <c r="AD231" s="20" t="b">
        <f>FALSE</f>
        <v>0</v>
      </c>
      <c r="AE231" s="20" t="b">
        <f t="shared" si="73"/>
        <v>0</v>
      </c>
      <c r="AF231" s="20" t="b">
        <f t="shared" si="74"/>
        <v>0</v>
      </c>
      <c r="AG231" s="6" t="str">
        <f t="shared" si="75"/>
        <v/>
      </c>
      <c r="AH231"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v>
      </c>
      <c r="AI231" s="6" t="str">
        <f t="shared" si="76"/>
        <v/>
      </c>
      <c r="AJ231"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v>
      </c>
      <c r="AK231" s="3" t="s">
        <v>27</v>
      </c>
    </row>
    <row r="232" spans="1:37" ht="39.950000000000003" customHeight="1">
      <c r="A232"/>
      <c r="B232" s="44">
        <v>206</v>
      </c>
      <c r="C232" s="11"/>
      <c r="D232" s="146" t="str">
        <f t="shared" si="80"/>
        <v/>
      </c>
      <c r="E232" s="141" t="str">
        <f t="shared" si="81"/>
        <v/>
      </c>
      <c r="F232" s="142" t="str">
        <f t="shared" si="82"/>
        <v/>
      </c>
      <c r="G232" s="143" t="str">
        <f t="shared" si="83"/>
        <v/>
      </c>
      <c r="H232" s="144">
        <f t="shared" si="85"/>
        <v>0</v>
      </c>
      <c r="I232" s="144">
        <f t="shared" si="85"/>
        <v>0</v>
      </c>
      <c r="J232" s="144">
        <f t="shared" si="85"/>
        <v>0</v>
      </c>
      <c r="K232" s="144">
        <f t="shared" si="85"/>
        <v>0</v>
      </c>
      <c r="L232" s="144">
        <f t="shared" si="85"/>
        <v>0</v>
      </c>
      <c r="M232" s="144">
        <f t="shared" si="85"/>
        <v>0</v>
      </c>
      <c r="N232" s="144">
        <f t="shared" si="85"/>
        <v>0</v>
      </c>
      <c r="O232" s="145">
        <f t="shared" si="85"/>
        <v>0</v>
      </c>
      <c r="P232" s="139" t="str">
        <f t="shared" si="84"/>
        <v/>
      </c>
      <c r="V232" s="11" t="s">
        <v>369</v>
      </c>
      <c r="W232" s="10" t="s">
        <v>55</v>
      </c>
      <c r="X232" s="7" t="s">
        <v>157</v>
      </c>
      <c r="Y232" s="7" t="s">
        <v>234</v>
      </c>
      <c r="Z232" s="7" t="s">
        <v>163</v>
      </c>
      <c r="AA232" s="158" t="s">
        <v>368</v>
      </c>
      <c r="AB232" s="1">
        <f t="shared" si="71"/>
        <v>11</v>
      </c>
      <c r="AC232" s="1">
        <f t="shared" si="72"/>
        <v>3</v>
      </c>
      <c r="AD232" s="21" t="b">
        <f>FALSE</f>
        <v>0</v>
      </c>
      <c r="AE232" s="21" t="b">
        <f t="shared" si="73"/>
        <v>0</v>
      </c>
      <c r="AF232" s="21" t="b">
        <f t="shared" si="74"/>
        <v>0</v>
      </c>
      <c r="AG232" s="6" t="str">
        <f t="shared" si="75"/>
        <v/>
      </c>
      <c r="AH232"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v>
      </c>
      <c r="AI232" s="6" t="str">
        <f t="shared" si="76"/>
        <v/>
      </c>
      <c r="AJ232"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v>
      </c>
      <c r="AK232" s="3" t="s">
        <v>27</v>
      </c>
    </row>
    <row r="233" spans="1:37" ht="39.950000000000003" customHeight="1">
      <c r="A233"/>
      <c r="B233" s="43">
        <v>207</v>
      </c>
      <c r="C233" s="11"/>
      <c r="D233" s="146" t="str">
        <f t="shared" si="80"/>
        <v/>
      </c>
      <c r="E233" s="141" t="str">
        <f t="shared" si="81"/>
        <v/>
      </c>
      <c r="F233" s="142" t="str">
        <f t="shared" si="82"/>
        <v/>
      </c>
      <c r="G233" s="143" t="str">
        <f t="shared" si="83"/>
        <v/>
      </c>
      <c r="H233" s="144">
        <f t="shared" si="85"/>
        <v>0</v>
      </c>
      <c r="I233" s="144">
        <f t="shared" si="85"/>
        <v>0</v>
      </c>
      <c r="J233" s="144">
        <f t="shared" si="85"/>
        <v>0</v>
      </c>
      <c r="K233" s="144">
        <f t="shared" si="85"/>
        <v>0</v>
      </c>
      <c r="L233" s="144">
        <f t="shared" si="85"/>
        <v>0</v>
      </c>
      <c r="M233" s="144">
        <f t="shared" si="85"/>
        <v>0</v>
      </c>
      <c r="N233" s="144">
        <f t="shared" si="85"/>
        <v>0</v>
      </c>
      <c r="O233" s="145">
        <f t="shared" si="85"/>
        <v>0</v>
      </c>
      <c r="P233" s="139" t="str">
        <f t="shared" si="84"/>
        <v/>
      </c>
      <c r="V233" s="11" t="s">
        <v>370</v>
      </c>
      <c r="W233" s="10" t="s">
        <v>55</v>
      </c>
      <c r="X233" s="5" t="s">
        <v>157</v>
      </c>
      <c r="Y233" s="5" t="s">
        <v>234</v>
      </c>
      <c r="Z233" s="5" t="s">
        <v>80</v>
      </c>
      <c r="AA233" s="158" t="s">
        <v>368</v>
      </c>
      <c r="AB233" s="2">
        <f t="shared" si="71"/>
        <v>7</v>
      </c>
      <c r="AC233" s="2">
        <f t="shared" si="72"/>
        <v>3</v>
      </c>
      <c r="AD233" s="20" t="b">
        <f>FALSE</f>
        <v>0</v>
      </c>
      <c r="AE233" s="20" t="b">
        <f t="shared" si="73"/>
        <v>0</v>
      </c>
      <c r="AF233" s="20" t="b">
        <f t="shared" si="74"/>
        <v>0</v>
      </c>
      <c r="AG233" s="6" t="str">
        <f t="shared" si="75"/>
        <v/>
      </c>
      <c r="AH233"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v>
      </c>
      <c r="AI233" s="6" t="str">
        <f t="shared" si="76"/>
        <v/>
      </c>
      <c r="AJ233"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v>
      </c>
      <c r="AK233" s="3" t="s">
        <v>27</v>
      </c>
    </row>
    <row r="234" spans="1:37" ht="39.950000000000003" customHeight="1">
      <c r="A234"/>
      <c r="B234" s="44">
        <v>208</v>
      </c>
      <c r="C234" s="11"/>
      <c r="D234" s="146" t="str">
        <f t="shared" si="80"/>
        <v/>
      </c>
      <c r="E234" s="141" t="str">
        <f t="shared" si="81"/>
        <v/>
      </c>
      <c r="F234" s="142" t="str">
        <f t="shared" si="82"/>
        <v/>
      </c>
      <c r="G234" s="143" t="str">
        <f t="shared" si="83"/>
        <v/>
      </c>
      <c r="H234" s="144">
        <f t="shared" si="85"/>
        <v>0</v>
      </c>
      <c r="I234" s="144">
        <f t="shared" si="85"/>
        <v>0</v>
      </c>
      <c r="J234" s="144">
        <f t="shared" si="85"/>
        <v>0</v>
      </c>
      <c r="K234" s="144">
        <f t="shared" si="85"/>
        <v>0</v>
      </c>
      <c r="L234" s="144">
        <f t="shared" si="85"/>
        <v>0</v>
      </c>
      <c r="M234" s="144">
        <f t="shared" si="85"/>
        <v>0</v>
      </c>
      <c r="N234" s="144">
        <f t="shared" si="85"/>
        <v>0</v>
      </c>
      <c r="O234" s="145">
        <f t="shared" si="85"/>
        <v>0</v>
      </c>
      <c r="P234" s="139" t="str">
        <f t="shared" si="84"/>
        <v/>
      </c>
      <c r="V234" s="11" t="s">
        <v>371</v>
      </c>
      <c r="W234" s="10" t="s">
        <v>55</v>
      </c>
      <c r="X234" s="7" t="s">
        <v>157</v>
      </c>
      <c r="Y234" s="7" t="s">
        <v>234</v>
      </c>
      <c r="Z234" s="7" t="s">
        <v>80</v>
      </c>
      <c r="AA234" s="158" t="s">
        <v>368</v>
      </c>
      <c r="AB234" s="1">
        <f t="shared" si="71"/>
        <v>4</v>
      </c>
      <c r="AC234" s="1">
        <f t="shared" si="72"/>
        <v>3</v>
      </c>
      <c r="AD234" s="21" t="b">
        <f>FALSE</f>
        <v>0</v>
      </c>
      <c r="AE234" s="21" t="b">
        <f t="shared" si="73"/>
        <v>0</v>
      </c>
      <c r="AF234" s="21" t="b">
        <f t="shared" si="74"/>
        <v>0</v>
      </c>
      <c r="AG234" s="6" t="str">
        <f t="shared" si="75"/>
        <v/>
      </c>
      <c r="AH234"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v>
      </c>
      <c r="AI234" s="6" t="str">
        <f t="shared" si="76"/>
        <v/>
      </c>
      <c r="AJ234"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v>
      </c>
      <c r="AK234" s="3" t="s">
        <v>27</v>
      </c>
    </row>
    <row r="235" spans="1:37" ht="39.950000000000003" customHeight="1">
      <c r="A235"/>
      <c r="B235" s="43">
        <v>209</v>
      </c>
      <c r="C235" s="11"/>
      <c r="D235" s="146" t="str">
        <f t="shared" si="80"/>
        <v/>
      </c>
      <c r="E235" s="141" t="str">
        <f t="shared" si="81"/>
        <v/>
      </c>
      <c r="F235" s="142" t="str">
        <f t="shared" si="82"/>
        <v/>
      </c>
      <c r="G235" s="143" t="str">
        <f t="shared" si="83"/>
        <v/>
      </c>
      <c r="H235" s="144">
        <f t="shared" si="85"/>
        <v>0</v>
      </c>
      <c r="I235" s="144">
        <f t="shared" si="85"/>
        <v>0</v>
      </c>
      <c r="J235" s="144">
        <f t="shared" si="85"/>
        <v>0</v>
      </c>
      <c r="K235" s="144">
        <f t="shared" si="85"/>
        <v>0</v>
      </c>
      <c r="L235" s="144">
        <f t="shared" si="85"/>
        <v>0</v>
      </c>
      <c r="M235" s="144">
        <f t="shared" si="85"/>
        <v>0</v>
      </c>
      <c r="N235" s="144">
        <f t="shared" si="85"/>
        <v>0</v>
      </c>
      <c r="O235" s="145">
        <f t="shared" si="85"/>
        <v>0</v>
      </c>
      <c r="P235" s="139" t="str">
        <f t="shared" si="84"/>
        <v/>
      </c>
      <c r="V235" s="11" t="s">
        <v>372</v>
      </c>
      <c r="W235" s="10" t="s">
        <v>55</v>
      </c>
      <c r="X235" s="5" t="s">
        <v>157</v>
      </c>
      <c r="Y235" s="5" t="s">
        <v>234</v>
      </c>
      <c r="Z235" s="5" t="s">
        <v>80</v>
      </c>
      <c r="AA235" s="158" t="s">
        <v>368</v>
      </c>
      <c r="AB235" s="2">
        <f t="shared" si="71"/>
        <v>8</v>
      </c>
      <c r="AC235" s="2">
        <f t="shared" si="72"/>
        <v>3</v>
      </c>
      <c r="AD235" s="20" t="b">
        <f>FALSE</f>
        <v>0</v>
      </c>
      <c r="AE235" s="20" t="b">
        <f t="shared" si="73"/>
        <v>0</v>
      </c>
      <c r="AF235" s="20" t="b">
        <f t="shared" si="74"/>
        <v>0</v>
      </c>
      <c r="AG235" s="6" t="str">
        <f t="shared" si="75"/>
        <v/>
      </c>
      <c r="AH235"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v>
      </c>
      <c r="AI235" s="6" t="str">
        <f t="shared" si="76"/>
        <v/>
      </c>
      <c r="AJ235"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v>
      </c>
      <c r="AK235" s="3" t="s">
        <v>27</v>
      </c>
    </row>
    <row r="236" spans="1:37" ht="39.950000000000003" customHeight="1">
      <c r="A236"/>
      <c r="B236" s="44">
        <v>210</v>
      </c>
      <c r="C236" s="11"/>
      <c r="D236" s="146" t="str">
        <f t="shared" si="80"/>
        <v/>
      </c>
      <c r="E236" s="141" t="str">
        <f t="shared" si="81"/>
        <v/>
      </c>
      <c r="F236" s="142" t="str">
        <f t="shared" si="82"/>
        <v/>
      </c>
      <c r="G236" s="143" t="str">
        <f t="shared" si="83"/>
        <v/>
      </c>
      <c r="H236" s="144">
        <f t="shared" si="85"/>
        <v>0</v>
      </c>
      <c r="I236" s="144">
        <f t="shared" si="85"/>
        <v>0</v>
      </c>
      <c r="J236" s="144">
        <f t="shared" si="85"/>
        <v>0</v>
      </c>
      <c r="K236" s="144">
        <f t="shared" si="85"/>
        <v>0</v>
      </c>
      <c r="L236" s="144">
        <f t="shared" si="85"/>
        <v>0</v>
      </c>
      <c r="M236" s="144">
        <f t="shared" si="85"/>
        <v>0</v>
      </c>
      <c r="N236" s="144">
        <f t="shared" si="85"/>
        <v>0</v>
      </c>
      <c r="O236" s="145">
        <f t="shared" si="85"/>
        <v>0</v>
      </c>
      <c r="P236" s="139" t="str">
        <f t="shared" si="84"/>
        <v/>
      </c>
      <c r="V236" s="11" t="s">
        <v>373</v>
      </c>
      <c r="W236" s="10" t="s">
        <v>55</v>
      </c>
      <c r="X236" s="7" t="s">
        <v>157</v>
      </c>
      <c r="Y236" s="7" t="s">
        <v>234</v>
      </c>
      <c r="Z236" s="7" t="s">
        <v>80</v>
      </c>
      <c r="AA236" s="158" t="s">
        <v>368</v>
      </c>
      <c r="AB236" s="1">
        <f t="shared" si="71"/>
        <v>8</v>
      </c>
      <c r="AC236" s="1">
        <f t="shared" si="72"/>
        <v>3</v>
      </c>
      <c r="AD236" s="21" t="b">
        <f>FALSE</f>
        <v>0</v>
      </c>
      <c r="AE236" s="21" t="b">
        <f t="shared" si="73"/>
        <v>0</v>
      </c>
      <c r="AF236" s="21" t="b">
        <f t="shared" si="74"/>
        <v>0</v>
      </c>
      <c r="AG236" s="6" t="str">
        <f t="shared" si="75"/>
        <v/>
      </c>
      <c r="AH236"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v>
      </c>
      <c r="AI236" s="6" t="str">
        <f t="shared" si="76"/>
        <v/>
      </c>
      <c r="AJ236"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v>
      </c>
      <c r="AK236" s="3" t="s">
        <v>27</v>
      </c>
    </row>
    <row r="237" spans="1:37" ht="39.950000000000003" customHeight="1">
      <c r="A237"/>
      <c r="B237" s="43">
        <v>211</v>
      </c>
      <c r="C237" s="11"/>
      <c r="D237" s="146" t="str">
        <f t="shared" si="80"/>
        <v/>
      </c>
      <c r="E237" s="141" t="str">
        <f t="shared" si="81"/>
        <v/>
      </c>
      <c r="F237" s="142" t="str">
        <f t="shared" si="82"/>
        <v/>
      </c>
      <c r="G237" s="143" t="str">
        <f t="shared" si="83"/>
        <v/>
      </c>
      <c r="H237" s="144">
        <f t="shared" ref="H237:O246" si="86">IF($G237="",0,--((SUMPRODUCT(--($V$15:$V$314&lt;&gt;""),--($W$15:$W$314=H$26),--($Z$15:$Z$314="contient"),--ISNUMBER(SEARCH(LOWER(TRIM($V$15:$V$314)),$G237)))+SUMPRODUCT(--($V$15:$V$314&lt;&gt;""),--($W$15:$W$314=H$26),--($Z$15:$Z$314="mot"),--ISNUMBER(SEARCH(" "&amp;LOWER(TRIM($V$15:$V$314))&amp;" ",$G237))))&gt;0))</f>
        <v>0</v>
      </c>
      <c r="I237" s="144">
        <f t="shared" si="86"/>
        <v>0</v>
      </c>
      <c r="J237" s="144">
        <f t="shared" si="86"/>
        <v>0</v>
      </c>
      <c r="K237" s="144">
        <f t="shared" si="86"/>
        <v>0</v>
      </c>
      <c r="L237" s="144">
        <f t="shared" si="86"/>
        <v>0</v>
      </c>
      <c r="M237" s="144">
        <f t="shared" si="86"/>
        <v>0</v>
      </c>
      <c r="N237" s="144">
        <f t="shared" si="86"/>
        <v>0</v>
      </c>
      <c r="O237" s="145">
        <f t="shared" si="86"/>
        <v>0</v>
      </c>
      <c r="P237" s="139" t="str">
        <f t="shared" si="84"/>
        <v/>
      </c>
      <c r="V237" s="11" t="s">
        <v>374</v>
      </c>
      <c r="W237" s="10" t="s">
        <v>55</v>
      </c>
      <c r="X237" s="5" t="s">
        <v>157</v>
      </c>
      <c r="Y237" s="5" t="s">
        <v>234</v>
      </c>
      <c r="Z237" s="5" t="s">
        <v>80</v>
      </c>
      <c r="AA237" s="158" t="s">
        <v>368</v>
      </c>
      <c r="AB237" s="2">
        <f t="shared" si="71"/>
        <v>4</v>
      </c>
      <c r="AC237" s="2">
        <f t="shared" si="72"/>
        <v>3</v>
      </c>
      <c r="AD237" s="20" t="b">
        <f>FALSE</f>
        <v>0</v>
      </c>
      <c r="AE237" s="20" t="b">
        <f t="shared" si="73"/>
        <v>0</v>
      </c>
      <c r="AF237" s="20" t="b">
        <f t="shared" si="74"/>
        <v>0</v>
      </c>
      <c r="AG237" s="6" t="str">
        <f t="shared" si="75"/>
        <v/>
      </c>
      <c r="AH237"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v>
      </c>
      <c r="AI237" s="6" t="str">
        <f t="shared" si="76"/>
        <v/>
      </c>
      <c r="AJ237"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v>
      </c>
      <c r="AK237" s="3" t="s">
        <v>27</v>
      </c>
    </row>
    <row r="238" spans="1:37" ht="39.950000000000003" customHeight="1">
      <c r="A238"/>
      <c r="B238" s="44">
        <v>212</v>
      </c>
      <c r="C238" s="11"/>
      <c r="D238" s="146" t="str">
        <f t="shared" si="80"/>
        <v/>
      </c>
      <c r="E238" s="141" t="str">
        <f t="shared" si="81"/>
        <v/>
      </c>
      <c r="F238" s="142" t="str">
        <f t="shared" si="82"/>
        <v/>
      </c>
      <c r="G238" s="143" t="str">
        <f t="shared" si="83"/>
        <v/>
      </c>
      <c r="H238" s="144">
        <f t="shared" si="86"/>
        <v>0</v>
      </c>
      <c r="I238" s="144">
        <f t="shared" si="86"/>
        <v>0</v>
      </c>
      <c r="J238" s="144">
        <f t="shared" si="86"/>
        <v>0</v>
      </c>
      <c r="K238" s="144">
        <f t="shared" si="86"/>
        <v>0</v>
      </c>
      <c r="L238" s="144">
        <f t="shared" si="86"/>
        <v>0</v>
      </c>
      <c r="M238" s="144">
        <f t="shared" si="86"/>
        <v>0</v>
      </c>
      <c r="N238" s="144">
        <f t="shared" si="86"/>
        <v>0</v>
      </c>
      <c r="O238" s="145">
        <f t="shared" si="86"/>
        <v>0</v>
      </c>
      <c r="P238" s="139" t="str">
        <f t="shared" si="84"/>
        <v/>
      </c>
      <c r="V238" s="11" t="s">
        <v>375</v>
      </c>
      <c r="W238" s="10" t="s">
        <v>73</v>
      </c>
      <c r="X238" s="7" t="s">
        <v>78</v>
      </c>
      <c r="Y238" s="7" t="s">
        <v>376</v>
      </c>
      <c r="Z238" s="7" t="s">
        <v>80</v>
      </c>
      <c r="AA238" s="158" t="s">
        <v>377</v>
      </c>
      <c r="AB238" s="1">
        <f t="shared" si="71"/>
        <v>7</v>
      </c>
      <c r="AC238" s="1">
        <f t="shared" si="72"/>
        <v>2</v>
      </c>
      <c r="AD238" s="21" t="b">
        <f>FALSE</f>
        <v>0</v>
      </c>
      <c r="AE238" s="21" t="b">
        <f t="shared" si="73"/>
        <v>1</v>
      </c>
      <c r="AF238" s="21" t="b">
        <f t="shared" si="74"/>
        <v>1</v>
      </c>
      <c r="AG238" s="6" t="str">
        <f t="shared" si="75"/>
        <v>🌡️ Cuisson &amp; refroidissement : cuisson</v>
      </c>
      <c r="AH238"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v>
      </c>
      <c r="AI238" s="6" t="str">
        <f t="shared" si="76"/>
        <v>🌡️ Traitement thermique : contrôler T° à cœur/temps; enregistrer si nécessaire.</v>
      </c>
      <c r="AJ238"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v>
      </c>
      <c r="AK238" s="3" t="s">
        <v>27</v>
      </c>
    </row>
    <row r="239" spans="1:37" ht="39.950000000000003" customHeight="1">
      <c r="A239"/>
      <c r="B239" s="43">
        <v>213</v>
      </c>
      <c r="C239" s="11"/>
      <c r="D239" s="146" t="str">
        <f t="shared" si="80"/>
        <v/>
      </c>
      <c r="E239" s="141" t="str">
        <f t="shared" si="81"/>
        <v/>
      </c>
      <c r="F239" s="142" t="str">
        <f t="shared" si="82"/>
        <v/>
      </c>
      <c r="G239" s="143" t="str">
        <f t="shared" si="83"/>
        <v/>
      </c>
      <c r="H239" s="144">
        <f t="shared" si="86"/>
        <v>0</v>
      </c>
      <c r="I239" s="144">
        <f t="shared" si="86"/>
        <v>0</v>
      </c>
      <c r="J239" s="144">
        <f t="shared" si="86"/>
        <v>0</v>
      </c>
      <c r="K239" s="144">
        <f t="shared" si="86"/>
        <v>0</v>
      </c>
      <c r="L239" s="144">
        <f t="shared" si="86"/>
        <v>0</v>
      </c>
      <c r="M239" s="144">
        <f t="shared" si="86"/>
        <v>0</v>
      </c>
      <c r="N239" s="144">
        <f t="shared" si="86"/>
        <v>0</v>
      </c>
      <c r="O239" s="145">
        <f t="shared" si="86"/>
        <v>0</v>
      </c>
      <c r="P239" s="139" t="str">
        <f t="shared" si="84"/>
        <v/>
      </c>
      <c r="V239" s="11" t="s">
        <v>378</v>
      </c>
      <c r="W239" s="10" t="s">
        <v>73</v>
      </c>
      <c r="X239" s="5" t="s">
        <v>78</v>
      </c>
      <c r="Y239" s="5" t="s">
        <v>376</v>
      </c>
      <c r="Z239" s="5" t="s">
        <v>80</v>
      </c>
      <c r="AA239" s="158" t="s">
        <v>377</v>
      </c>
      <c r="AB239" s="2">
        <f t="shared" si="71"/>
        <v>5</v>
      </c>
      <c r="AC239" s="2">
        <f t="shared" si="72"/>
        <v>2</v>
      </c>
      <c r="AD239" s="20" t="b">
        <f>FALSE</f>
        <v>0</v>
      </c>
      <c r="AE239" s="20" t="b">
        <f t="shared" si="73"/>
        <v>0</v>
      </c>
      <c r="AF239" s="20" t="b">
        <f t="shared" si="74"/>
        <v>0</v>
      </c>
      <c r="AG239" s="6" t="str">
        <f t="shared" si="75"/>
        <v/>
      </c>
      <c r="AH239"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v>
      </c>
      <c r="AI239" s="6" t="str">
        <f t="shared" si="76"/>
        <v/>
      </c>
      <c r="AJ239"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v>
      </c>
      <c r="AK239" s="3" t="s">
        <v>27</v>
      </c>
    </row>
    <row r="240" spans="1:37" ht="39.950000000000003" customHeight="1">
      <c r="A240"/>
      <c r="B240" s="44">
        <v>214</v>
      </c>
      <c r="C240" s="11"/>
      <c r="D240" s="146" t="str">
        <f t="shared" si="80"/>
        <v/>
      </c>
      <c r="E240" s="141" t="str">
        <f t="shared" si="81"/>
        <v/>
      </c>
      <c r="F240" s="142" t="str">
        <f t="shared" si="82"/>
        <v/>
      </c>
      <c r="G240" s="143" t="str">
        <f t="shared" si="83"/>
        <v/>
      </c>
      <c r="H240" s="144">
        <f t="shared" si="86"/>
        <v>0</v>
      </c>
      <c r="I240" s="144">
        <f t="shared" si="86"/>
        <v>0</v>
      </c>
      <c r="J240" s="144">
        <f t="shared" si="86"/>
        <v>0</v>
      </c>
      <c r="K240" s="144">
        <f t="shared" si="86"/>
        <v>0</v>
      </c>
      <c r="L240" s="144">
        <f t="shared" si="86"/>
        <v>0</v>
      </c>
      <c r="M240" s="144">
        <f t="shared" si="86"/>
        <v>0</v>
      </c>
      <c r="N240" s="144">
        <f t="shared" si="86"/>
        <v>0</v>
      </c>
      <c r="O240" s="145">
        <f t="shared" si="86"/>
        <v>0</v>
      </c>
      <c r="P240" s="139" t="str">
        <f t="shared" si="84"/>
        <v/>
      </c>
      <c r="V240" s="11" t="s">
        <v>379</v>
      </c>
      <c r="W240" s="10" t="s">
        <v>73</v>
      </c>
      <c r="X240" s="7" t="s">
        <v>78</v>
      </c>
      <c r="Y240" s="7" t="s">
        <v>376</v>
      </c>
      <c r="Z240" s="7" t="s">
        <v>80</v>
      </c>
      <c r="AA240" s="158" t="s">
        <v>377</v>
      </c>
      <c r="AB240" s="1">
        <f t="shared" si="71"/>
        <v>5</v>
      </c>
      <c r="AC240" s="1">
        <f t="shared" si="72"/>
        <v>2</v>
      </c>
      <c r="AD240" s="21" t="b">
        <f>FALSE</f>
        <v>0</v>
      </c>
      <c r="AE240" s="21" t="b">
        <f t="shared" si="73"/>
        <v>0</v>
      </c>
      <c r="AF240" s="21" t="b">
        <f t="shared" si="74"/>
        <v>0</v>
      </c>
      <c r="AG240" s="6" t="str">
        <f t="shared" si="75"/>
        <v/>
      </c>
      <c r="AH240"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v>
      </c>
      <c r="AI240" s="6" t="str">
        <f t="shared" si="76"/>
        <v/>
      </c>
      <c r="AJ240"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v>
      </c>
      <c r="AK240" s="3" t="s">
        <v>27</v>
      </c>
    </row>
    <row r="241" spans="1:37" ht="39.950000000000003" customHeight="1">
      <c r="A241"/>
      <c r="B241" s="43">
        <v>215</v>
      </c>
      <c r="C241" s="11"/>
      <c r="D241" s="146" t="str">
        <f t="shared" si="80"/>
        <v/>
      </c>
      <c r="E241" s="141" t="str">
        <f t="shared" si="81"/>
        <v/>
      </c>
      <c r="F241" s="142" t="str">
        <f t="shared" si="82"/>
        <v/>
      </c>
      <c r="G241" s="143" t="str">
        <f t="shared" si="83"/>
        <v/>
      </c>
      <c r="H241" s="144">
        <f t="shared" si="86"/>
        <v>0</v>
      </c>
      <c r="I241" s="144">
        <f t="shared" si="86"/>
        <v>0</v>
      </c>
      <c r="J241" s="144">
        <f t="shared" si="86"/>
        <v>0</v>
      </c>
      <c r="K241" s="144">
        <f t="shared" si="86"/>
        <v>0</v>
      </c>
      <c r="L241" s="144">
        <f t="shared" si="86"/>
        <v>0</v>
      </c>
      <c r="M241" s="144">
        <f t="shared" si="86"/>
        <v>0</v>
      </c>
      <c r="N241" s="144">
        <f t="shared" si="86"/>
        <v>0</v>
      </c>
      <c r="O241" s="145">
        <f t="shared" si="86"/>
        <v>0</v>
      </c>
      <c r="P241" s="139" t="str">
        <f t="shared" si="84"/>
        <v/>
      </c>
      <c r="V241" s="11" t="s">
        <v>380</v>
      </c>
      <c r="W241" s="10" t="s">
        <v>73</v>
      </c>
      <c r="X241" s="5" t="s">
        <v>78</v>
      </c>
      <c r="Y241" s="5" t="s">
        <v>376</v>
      </c>
      <c r="Z241" s="5" t="s">
        <v>80</v>
      </c>
      <c r="AA241" s="158" t="s">
        <v>377</v>
      </c>
      <c r="AB241" s="2">
        <f t="shared" si="71"/>
        <v>6</v>
      </c>
      <c r="AC241" s="2">
        <f t="shared" si="72"/>
        <v>2</v>
      </c>
      <c r="AD241" s="20" t="b">
        <f>FALSE</f>
        <v>0</v>
      </c>
      <c r="AE241" s="20" t="b">
        <f t="shared" si="73"/>
        <v>0</v>
      </c>
      <c r="AF241" s="20" t="b">
        <f t="shared" si="74"/>
        <v>0</v>
      </c>
      <c r="AG241" s="6" t="str">
        <f t="shared" si="75"/>
        <v/>
      </c>
      <c r="AH241"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v>
      </c>
      <c r="AI241" s="6" t="str">
        <f t="shared" si="76"/>
        <v/>
      </c>
      <c r="AJ241"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v>
      </c>
      <c r="AK241" s="3" t="s">
        <v>27</v>
      </c>
    </row>
    <row r="242" spans="1:37" ht="39.950000000000003" customHeight="1">
      <c r="A242"/>
      <c r="B242" s="44">
        <v>216</v>
      </c>
      <c r="C242" s="11"/>
      <c r="D242" s="146" t="str">
        <f t="shared" si="80"/>
        <v/>
      </c>
      <c r="E242" s="141" t="str">
        <f t="shared" si="81"/>
        <v/>
      </c>
      <c r="F242" s="142" t="str">
        <f t="shared" si="82"/>
        <v/>
      </c>
      <c r="G242" s="143" t="str">
        <f t="shared" si="83"/>
        <v/>
      </c>
      <c r="H242" s="144">
        <f t="shared" si="86"/>
        <v>0</v>
      </c>
      <c r="I242" s="144">
        <f t="shared" si="86"/>
        <v>0</v>
      </c>
      <c r="J242" s="144">
        <f t="shared" si="86"/>
        <v>0</v>
      </c>
      <c r="K242" s="144">
        <f t="shared" si="86"/>
        <v>0</v>
      </c>
      <c r="L242" s="144">
        <f t="shared" si="86"/>
        <v>0</v>
      </c>
      <c r="M242" s="144">
        <f t="shared" si="86"/>
        <v>0</v>
      </c>
      <c r="N242" s="144">
        <f t="shared" si="86"/>
        <v>0</v>
      </c>
      <c r="O242" s="145">
        <f t="shared" si="86"/>
        <v>0</v>
      </c>
      <c r="P242" s="139" t="str">
        <f t="shared" si="84"/>
        <v/>
      </c>
      <c r="V242" s="11" t="s">
        <v>381</v>
      </c>
      <c r="W242" s="10" t="s">
        <v>73</v>
      </c>
      <c r="X242" s="7" t="s">
        <v>78</v>
      </c>
      <c r="Y242" s="7" t="s">
        <v>376</v>
      </c>
      <c r="Z242" s="7" t="s">
        <v>80</v>
      </c>
      <c r="AA242" s="158" t="s">
        <v>377</v>
      </c>
      <c r="AB242" s="1">
        <f t="shared" si="71"/>
        <v>7</v>
      </c>
      <c r="AC242" s="1">
        <f t="shared" si="72"/>
        <v>2</v>
      </c>
      <c r="AD242" s="21" t="b">
        <f>FALSE</f>
        <v>0</v>
      </c>
      <c r="AE242" s="21" t="b">
        <f t="shared" si="73"/>
        <v>0</v>
      </c>
      <c r="AF242" s="21" t="b">
        <f t="shared" si="74"/>
        <v>0</v>
      </c>
      <c r="AG242" s="6" t="str">
        <f t="shared" si="75"/>
        <v/>
      </c>
      <c r="AH242"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v>
      </c>
      <c r="AI242" s="6" t="str">
        <f t="shared" si="76"/>
        <v/>
      </c>
      <c r="AJ242"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v>
      </c>
      <c r="AK242" s="3" t="s">
        <v>27</v>
      </c>
    </row>
    <row r="243" spans="1:37" ht="39.950000000000003" customHeight="1">
      <c r="A243"/>
      <c r="B243" s="43">
        <v>217</v>
      </c>
      <c r="C243" s="11"/>
      <c r="D243" s="146" t="str">
        <f t="shared" si="80"/>
        <v/>
      </c>
      <c r="E243" s="141" t="str">
        <f t="shared" si="81"/>
        <v/>
      </c>
      <c r="F243" s="142" t="str">
        <f t="shared" si="82"/>
        <v/>
      </c>
      <c r="G243" s="143" t="str">
        <f t="shared" si="83"/>
        <v/>
      </c>
      <c r="H243" s="144">
        <f t="shared" si="86"/>
        <v>0</v>
      </c>
      <c r="I243" s="144">
        <f t="shared" si="86"/>
        <v>0</v>
      </c>
      <c r="J243" s="144">
        <f t="shared" si="86"/>
        <v>0</v>
      </c>
      <c r="K243" s="144">
        <f t="shared" si="86"/>
        <v>0</v>
      </c>
      <c r="L243" s="144">
        <f t="shared" si="86"/>
        <v>0</v>
      </c>
      <c r="M243" s="144">
        <f t="shared" si="86"/>
        <v>0</v>
      </c>
      <c r="N243" s="144">
        <f t="shared" si="86"/>
        <v>0</v>
      </c>
      <c r="O243" s="145">
        <f t="shared" si="86"/>
        <v>0</v>
      </c>
      <c r="P243" s="139" t="str">
        <f t="shared" si="84"/>
        <v/>
      </c>
      <c r="V243" s="11" t="s">
        <v>382</v>
      </c>
      <c r="W243" s="10" t="s">
        <v>73</v>
      </c>
      <c r="X243" s="5" t="s">
        <v>78</v>
      </c>
      <c r="Y243" s="5" t="s">
        <v>376</v>
      </c>
      <c r="Z243" s="5" t="s">
        <v>80</v>
      </c>
      <c r="AA243" s="158" t="s">
        <v>377</v>
      </c>
      <c r="AB243" s="2">
        <f t="shared" si="71"/>
        <v>6</v>
      </c>
      <c r="AC243" s="2">
        <f t="shared" si="72"/>
        <v>2</v>
      </c>
      <c r="AD243" s="20" t="b">
        <f>FALSE</f>
        <v>0</v>
      </c>
      <c r="AE243" s="20" t="b">
        <f t="shared" si="73"/>
        <v>0</v>
      </c>
      <c r="AF243" s="20" t="b">
        <f t="shared" si="74"/>
        <v>0</v>
      </c>
      <c r="AG243" s="6" t="str">
        <f t="shared" si="75"/>
        <v/>
      </c>
      <c r="AH243"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v>
      </c>
      <c r="AI243" s="6" t="str">
        <f t="shared" si="76"/>
        <v/>
      </c>
      <c r="AJ243"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v>
      </c>
      <c r="AK243" s="3" t="s">
        <v>27</v>
      </c>
    </row>
    <row r="244" spans="1:37" ht="39.950000000000003" customHeight="1">
      <c r="A244"/>
      <c r="B244" s="44">
        <v>218</v>
      </c>
      <c r="C244" s="11"/>
      <c r="D244" s="146" t="str">
        <f t="shared" si="80"/>
        <v/>
      </c>
      <c r="E244" s="141" t="str">
        <f t="shared" si="81"/>
        <v/>
      </c>
      <c r="F244" s="142" t="str">
        <f t="shared" si="82"/>
        <v/>
      </c>
      <c r="G244" s="143" t="str">
        <f t="shared" si="83"/>
        <v/>
      </c>
      <c r="H244" s="144">
        <f t="shared" si="86"/>
        <v>0</v>
      </c>
      <c r="I244" s="144">
        <f t="shared" si="86"/>
        <v>0</v>
      </c>
      <c r="J244" s="144">
        <f t="shared" si="86"/>
        <v>0</v>
      </c>
      <c r="K244" s="144">
        <f t="shared" si="86"/>
        <v>0</v>
      </c>
      <c r="L244" s="144">
        <f t="shared" si="86"/>
        <v>0</v>
      </c>
      <c r="M244" s="144">
        <f t="shared" si="86"/>
        <v>0</v>
      </c>
      <c r="N244" s="144">
        <f t="shared" si="86"/>
        <v>0</v>
      </c>
      <c r="O244" s="145">
        <f t="shared" si="86"/>
        <v>0</v>
      </c>
      <c r="P244" s="139" t="str">
        <f t="shared" si="84"/>
        <v/>
      </c>
      <c r="V244" s="11" t="s">
        <v>383</v>
      </c>
      <c r="W244" s="10" t="s">
        <v>73</v>
      </c>
      <c r="X244" s="7" t="s">
        <v>78</v>
      </c>
      <c r="Y244" s="7" t="s">
        <v>376</v>
      </c>
      <c r="Z244" s="7" t="s">
        <v>80</v>
      </c>
      <c r="AA244" s="158" t="s">
        <v>377</v>
      </c>
      <c r="AB244" s="1">
        <f t="shared" si="71"/>
        <v>6</v>
      </c>
      <c r="AC244" s="1">
        <f t="shared" si="72"/>
        <v>2</v>
      </c>
      <c r="AD244" s="21" t="b">
        <f>FALSE</f>
        <v>0</v>
      </c>
      <c r="AE244" s="21" t="b">
        <f t="shared" si="73"/>
        <v>0</v>
      </c>
      <c r="AF244" s="21" t="b">
        <f t="shared" si="74"/>
        <v>0</v>
      </c>
      <c r="AG244" s="6" t="str">
        <f t="shared" si="75"/>
        <v/>
      </c>
      <c r="AH244"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v>
      </c>
      <c r="AI244" s="6" t="str">
        <f t="shared" si="76"/>
        <v/>
      </c>
      <c r="AJ244"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v>
      </c>
      <c r="AK244" s="3" t="s">
        <v>27</v>
      </c>
    </row>
    <row r="245" spans="1:37" ht="39.950000000000003" customHeight="1">
      <c r="A245"/>
      <c r="B245" s="43">
        <v>219</v>
      </c>
      <c r="C245" s="11"/>
      <c r="D245" s="146" t="str">
        <f t="shared" si="80"/>
        <v/>
      </c>
      <c r="E245" s="141" t="str">
        <f t="shared" si="81"/>
        <v/>
      </c>
      <c r="F245" s="142" t="str">
        <f t="shared" si="82"/>
        <v/>
      </c>
      <c r="G245" s="143" t="str">
        <f t="shared" si="83"/>
        <v/>
      </c>
      <c r="H245" s="144">
        <f t="shared" si="86"/>
        <v>0</v>
      </c>
      <c r="I245" s="144">
        <f t="shared" si="86"/>
        <v>0</v>
      </c>
      <c r="J245" s="144">
        <f t="shared" si="86"/>
        <v>0</v>
      </c>
      <c r="K245" s="144">
        <f t="shared" si="86"/>
        <v>0</v>
      </c>
      <c r="L245" s="144">
        <f t="shared" si="86"/>
        <v>0</v>
      </c>
      <c r="M245" s="144">
        <f t="shared" si="86"/>
        <v>0</v>
      </c>
      <c r="N245" s="144">
        <f t="shared" si="86"/>
        <v>0</v>
      </c>
      <c r="O245" s="145">
        <f t="shared" si="86"/>
        <v>0</v>
      </c>
      <c r="P245" s="139" t="str">
        <f t="shared" si="84"/>
        <v/>
      </c>
      <c r="V245" s="11" t="s">
        <v>384</v>
      </c>
      <c r="W245" s="10" t="s">
        <v>73</v>
      </c>
      <c r="X245" s="5" t="s">
        <v>78</v>
      </c>
      <c r="Y245" s="5" t="s">
        <v>376</v>
      </c>
      <c r="Z245" s="5" t="s">
        <v>80</v>
      </c>
      <c r="AA245" s="158" t="s">
        <v>377</v>
      </c>
      <c r="AB245" s="2">
        <f t="shared" si="71"/>
        <v>4</v>
      </c>
      <c r="AC245" s="2">
        <f t="shared" si="72"/>
        <v>2</v>
      </c>
      <c r="AD245" s="20" t="b">
        <f>FALSE</f>
        <v>0</v>
      </c>
      <c r="AE245" s="20" t="b">
        <f t="shared" si="73"/>
        <v>0</v>
      </c>
      <c r="AF245" s="20" t="b">
        <f t="shared" si="74"/>
        <v>0</v>
      </c>
      <c r="AG245" s="6" t="str">
        <f t="shared" si="75"/>
        <v/>
      </c>
      <c r="AH245"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v>
      </c>
      <c r="AI245" s="6" t="str">
        <f t="shared" si="76"/>
        <v/>
      </c>
      <c r="AJ245"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v>
      </c>
      <c r="AK245" s="3" t="s">
        <v>27</v>
      </c>
    </row>
    <row r="246" spans="1:37" ht="39.950000000000003" customHeight="1">
      <c r="A246"/>
      <c r="B246" s="44">
        <v>220</v>
      </c>
      <c r="C246" s="11"/>
      <c r="D246" s="146" t="str">
        <f t="shared" si="80"/>
        <v/>
      </c>
      <c r="E246" s="141" t="str">
        <f t="shared" si="81"/>
        <v/>
      </c>
      <c r="F246" s="142" t="str">
        <f t="shared" si="82"/>
        <v/>
      </c>
      <c r="G246" s="143" t="str">
        <f t="shared" si="83"/>
        <v/>
      </c>
      <c r="H246" s="144">
        <f t="shared" si="86"/>
        <v>0</v>
      </c>
      <c r="I246" s="144">
        <f t="shared" si="86"/>
        <v>0</v>
      </c>
      <c r="J246" s="144">
        <f t="shared" si="86"/>
        <v>0</v>
      </c>
      <c r="K246" s="144">
        <f t="shared" si="86"/>
        <v>0</v>
      </c>
      <c r="L246" s="144">
        <f t="shared" si="86"/>
        <v>0</v>
      </c>
      <c r="M246" s="144">
        <f t="shared" si="86"/>
        <v>0</v>
      </c>
      <c r="N246" s="144">
        <f t="shared" si="86"/>
        <v>0</v>
      </c>
      <c r="O246" s="145">
        <f t="shared" si="86"/>
        <v>0</v>
      </c>
      <c r="P246" s="139" t="str">
        <f t="shared" si="84"/>
        <v/>
      </c>
      <c r="V246" s="11" t="s">
        <v>385</v>
      </c>
      <c r="W246" s="10" t="s">
        <v>73</v>
      </c>
      <c r="X246" s="7" t="s">
        <v>78</v>
      </c>
      <c r="Y246" s="7" t="s">
        <v>376</v>
      </c>
      <c r="Z246" s="7" t="s">
        <v>80</v>
      </c>
      <c r="AA246" s="158" t="s">
        <v>377</v>
      </c>
      <c r="AB246" s="1">
        <f t="shared" si="71"/>
        <v>10</v>
      </c>
      <c r="AC246" s="1">
        <f t="shared" si="72"/>
        <v>2</v>
      </c>
      <c r="AD246" s="21" t="b">
        <f>FALSE</f>
        <v>0</v>
      </c>
      <c r="AE246" s="21" t="b">
        <f t="shared" si="73"/>
        <v>0</v>
      </c>
      <c r="AF246" s="21" t="b">
        <f t="shared" si="74"/>
        <v>0</v>
      </c>
      <c r="AG246" s="6" t="str">
        <f t="shared" si="75"/>
        <v/>
      </c>
      <c r="AH246"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v>
      </c>
      <c r="AI246" s="6" t="str">
        <f t="shared" si="76"/>
        <v/>
      </c>
      <c r="AJ246"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v>
      </c>
      <c r="AK246" s="3" t="s">
        <v>27</v>
      </c>
    </row>
    <row r="247" spans="1:37" ht="39.950000000000003" customHeight="1">
      <c r="A247"/>
      <c r="B247" s="43">
        <v>221</v>
      </c>
      <c r="C247" s="11"/>
      <c r="D247" s="146" t="str">
        <f t="shared" si="80"/>
        <v/>
      </c>
      <c r="E247" s="141" t="str">
        <f t="shared" si="81"/>
        <v/>
      </c>
      <c r="F247" s="142" t="str">
        <f t="shared" si="82"/>
        <v/>
      </c>
      <c r="G247" s="143" t="str">
        <f t="shared" si="83"/>
        <v/>
      </c>
      <c r="H247" s="144">
        <f t="shared" ref="H247:O256" si="87">IF($G247="",0,--((SUMPRODUCT(--($V$15:$V$314&lt;&gt;""),--($W$15:$W$314=H$26),--($Z$15:$Z$314="contient"),--ISNUMBER(SEARCH(LOWER(TRIM($V$15:$V$314)),$G247)))+SUMPRODUCT(--($V$15:$V$314&lt;&gt;""),--($W$15:$W$314=H$26),--($Z$15:$Z$314="mot"),--ISNUMBER(SEARCH(" "&amp;LOWER(TRIM($V$15:$V$314))&amp;" ",$G247))))&gt;0))</f>
        <v>0</v>
      </c>
      <c r="I247" s="144">
        <f t="shared" si="87"/>
        <v>0</v>
      </c>
      <c r="J247" s="144">
        <f t="shared" si="87"/>
        <v>0</v>
      </c>
      <c r="K247" s="144">
        <f t="shared" si="87"/>
        <v>0</v>
      </c>
      <c r="L247" s="144">
        <f t="shared" si="87"/>
        <v>0</v>
      </c>
      <c r="M247" s="144">
        <f t="shared" si="87"/>
        <v>0</v>
      </c>
      <c r="N247" s="144">
        <f t="shared" si="87"/>
        <v>0</v>
      </c>
      <c r="O247" s="145">
        <f t="shared" si="87"/>
        <v>0</v>
      </c>
      <c r="P247" s="139" t="str">
        <f t="shared" si="84"/>
        <v/>
      </c>
      <c r="V247" s="11" t="s">
        <v>386</v>
      </c>
      <c r="W247" s="10" t="s">
        <v>73</v>
      </c>
      <c r="X247" s="5" t="s">
        <v>78</v>
      </c>
      <c r="Y247" s="5" t="s">
        <v>376</v>
      </c>
      <c r="Z247" s="5" t="s">
        <v>163</v>
      </c>
      <c r="AA247" s="158" t="s">
        <v>377</v>
      </c>
      <c r="AB247" s="2">
        <f t="shared" si="71"/>
        <v>10</v>
      </c>
      <c r="AC247" s="2">
        <f t="shared" si="72"/>
        <v>2</v>
      </c>
      <c r="AD247" s="20" t="b">
        <f>FALSE</f>
        <v>0</v>
      </c>
      <c r="AE247" s="20" t="b">
        <f t="shared" si="73"/>
        <v>0</v>
      </c>
      <c r="AF247" s="20" t="b">
        <f t="shared" si="74"/>
        <v>0</v>
      </c>
      <c r="AG247" s="6" t="str">
        <f t="shared" si="75"/>
        <v/>
      </c>
      <c r="AH247"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v>
      </c>
      <c r="AI247" s="6" t="str">
        <f t="shared" si="76"/>
        <v/>
      </c>
      <c r="AJ247"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v>
      </c>
      <c r="AK247" s="3" t="s">
        <v>27</v>
      </c>
    </row>
    <row r="248" spans="1:37" ht="39.950000000000003" customHeight="1">
      <c r="A248"/>
      <c r="B248" s="44">
        <v>222</v>
      </c>
      <c r="C248" s="11"/>
      <c r="D248" s="146" t="str">
        <f t="shared" si="80"/>
        <v/>
      </c>
      <c r="E248" s="141" t="str">
        <f t="shared" si="81"/>
        <v/>
      </c>
      <c r="F248" s="142" t="str">
        <f t="shared" si="82"/>
        <v/>
      </c>
      <c r="G248" s="143" t="str">
        <f t="shared" si="83"/>
        <v/>
      </c>
      <c r="H248" s="144">
        <f t="shared" si="87"/>
        <v>0</v>
      </c>
      <c r="I248" s="144">
        <f t="shared" si="87"/>
        <v>0</v>
      </c>
      <c r="J248" s="144">
        <f t="shared" si="87"/>
        <v>0</v>
      </c>
      <c r="K248" s="144">
        <f t="shared" si="87"/>
        <v>0</v>
      </c>
      <c r="L248" s="144">
        <f t="shared" si="87"/>
        <v>0</v>
      </c>
      <c r="M248" s="144">
        <f t="shared" si="87"/>
        <v>0</v>
      </c>
      <c r="N248" s="144">
        <f t="shared" si="87"/>
        <v>0</v>
      </c>
      <c r="O248" s="145">
        <f t="shared" si="87"/>
        <v>0</v>
      </c>
      <c r="P248" s="139" t="str">
        <f t="shared" si="84"/>
        <v/>
      </c>
      <c r="V248" s="11" t="s">
        <v>387</v>
      </c>
      <c r="W248" s="10" t="s">
        <v>73</v>
      </c>
      <c r="X248" s="7" t="s">
        <v>78</v>
      </c>
      <c r="Y248" s="7" t="s">
        <v>376</v>
      </c>
      <c r="Z248" s="7" t="s">
        <v>80</v>
      </c>
      <c r="AA248" s="158" t="s">
        <v>377</v>
      </c>
      <c r="AB248" s="1">
        <f t="shared" si="71"/>
        <v>14</v>
      </c>
      <c r="AC248" s="1">
        <f t="shared" si="72"/>
        <v>2</v>
      </c>
      <c r="AD248" s="21" t="b">
        <f>FALSE</f>
        <v>0</v>
      </c>
      <c r="AE248" s="21" t="b">
        <f t="shared" si="73"/>
        <v>0</v>
      </c>
      <c r="AF248" s="21" t="b">
        <f t="shared" si="74"/>
        <v>0</v>
      </c>
      <c r="AG248" s="6" t="str">
        <f t="shared" si="75"/>
        <v/>
      </c>
      <c r="AH248"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v>
      </c>
      <c r="AI248" s="6" t="str">
        <f t="shared" si="76"/>
        <v/>
      </c>
      <c r="AJ248"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v>
      </c>
      <c r="AK248" s="3" t="s">
        <v>27</v>
      </c>
    </row>
    <row r="249" spans="1:37" ht="39.950000000000003" customHeight="1">
      <c r="A249"/>
      <c r="B249" s="43">
        <v>223</v>
      </c>
      <c r="C249" s="11"/>
      <c r="D249" s="146" t="str">
        <f t="shared" si="80"/>
        <v/>
      </c>
      <c r="E249" s="141" t="str">
        <f t="shared" si="81"/>
        <v/>
      </c>
      <c r="F249" s="142" t="str">
        <f t="shared" si="82"/>
        <v/>
      </c>
      <c r="G249" s="143" t="str">
        <f t="shared" si="83"/>
        <v/>
      </c>
      <c r="H249" s="144">
        <f t="shared" si="87"/>
        <v>0</v>
      </c>
      <c r="I249" s="144">
        <f t="shared" si="87"/>
        <v>0</v>
      </c>
      <c r="J249" s="144">
        <f t="shared" si="87"/>
        <v>0</v>
      </c>
      <c r="K249" s="144">
        <f t="shared" si="87"/>
        <v>0</v>
      </c>
      <c r="L249" s="144">
        <f t="shared" si="87"/>
        <v>0</v>
      </c>
      <c r="M249" s="144">
        <f t="shared" si="87"/>
        <v>0</v>
      </c>
      <c r="N249" s="144">
        <f t="shared" si="87"/>
        <v>0</v>
      </c>
      <c r="O249" s="145">
        <f t="shared" si="87"/>
        <v>0</v>
      </c>
      <c r="P249" s="139" t="str">
        <f t="shared" si="84"/>
        <v/>
      </c>
      <c r="V249" s="11" t="s">
        <v>388</v>
      </c>
      <c r="W249" s="10" t="s">
        <v>73</v>
      </c>
      <c r="X249" s="5" t="s">
        <v>78</v>
      </c>
      <c r="Y249" s="5" t="s">
        <v>376</v>
      </c>
      <c r="Z249" s="5" t="s">
        <v>80</v>
      </c>
      <c r="AA249" s="158" t="s">
        <v>377</v>
      </c>
      <c r="AB249" s="2">
        <f t="shared" si="71"/>
        <v>13</v>
      </c>
      <c r="AC249" s="2">
        <f t="shared" si="72"/>
        <v>2</v>
      </c>
      <c r="AD249" s="20" t="b">
        <f>FALSE</f>
        <v>0</v>
      </c>
      <c r="AE249" s="20" t="b">
        <f t="shared" si="73"/>
        <v>0</v>
      </c>
      <c r="AF249" s="20" t="b">
        <f t="shared" si="74"/>
        <v>0</v>
      </c>
      <c r="AG249" s="6" t="str">
        <f t="shared" si="75"/>
        <v/>
      </c>
      <c r="AH249"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v>
      </c>
      <c r="AI249" s="6" t="str">
        <f t="shared" si="76"/>
        <v/>
      </c>
      <c r="AJ249"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v>
      </c>
      <c r="AK249" s="3" t="s">
        <v>27</v>
      </c>
    </row>
    <row r="250" spans="1:37" ht="39.950000000000003" customHeight="1">
      <c r="A250"/>
      <c r="B250" s="44">
        <v>224</v>
      </c>
      <c r="C250" s="11"/>
      <c r="D250" s="146" t="str">
        <f t="shared" si="80"/>
        <v/>
      </c>
      <c r="E250" s="141" t="str">
        <f t="shared" si="81"/>
        <v/>
      </c>
      <c r="F250" s="142" t="str">
        <f t="shared" si="82"/>
        <v/>
      </c>
      <c r="G250" s="143" t="str">
        <f t="shared" si="83"/>
        <v/>
      </c>
      <c r="H250" s="144">
        <f t="shared" si="87"/>
        <v>0</v>
      </c>
      <c r="I250" s="144">
        <f t="shared" si="87"/>
        <v>0</v>
      </c>
      <c r="J250" s="144">
        <f t="shared" si="87"/>
        <v>0</v>
      </c>
      <c r="K250" s="144">
        <f t="shared" si="87"/>
        <v>0</v>
      </c>
      <c r="L250" s="144">
        <f t="shared" si="87"/>
        <v>0</v>
      </c>
      <c r="M250" s="144">
        <f t="shared" si="87"/>
        <v>0</v>
      </c>
      <c r="N250" s="144">
        <f t="shared" si="87"/>
        <v>0</v>
      </c>
      <c r="O250" s="145">
        <f t="shared" si="87"/>
        <v>0</v>
      </c>
      <c r="P250" s="139" t="str">
        <f t="shared" si="84"/>
        <v/>
      </c>
      <c r="V250" s="11" t="s">
        <v>389</v>
      </c>
      <c r="W250" s="10" t="s">
        <v>73</v>
      </c>
      <c r="X250" s="7" t="s">
        <v>78</v>
      </c>
      <c r="Y250" s="7" t="s">
        <v>376</v>
      </c>
      <c r="Z250" s="7" t="s">
        <v>80</v>
      </c>
      <c r="AA250" s="158" t="s">
        <v>377</v>
      </c>
      <c r="AB250" s="1">
        <f t="shared" si="71"/>
        <v>13</v>
      </c>
      <c r="AC250" s="1">
        <f t="shared" si="72"/>
        <v>2</v>
      </c>
      <c r="AD250" s="21" t="b">
        <f>FALSE</f>
        <v>0</v>
      </c>
      <c r="AE250" s="21" t="b">
        <f t="shared" si="73"/>
        <v>0</v>
      </c>
      <c r="AF250" s="21" t="b">
        <f t="shared" si="74"/>
        <v>0</v>
      </c>
      <c r="AG250" s="6" t="str">
        <f t="shared" si="75"/>
        <v/>
      </c>
      <c r="AH250"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v>
      </c>
      <c r="AI250" s="6" t="str">
        <f t="shared" si="76"/>
        <v/>
      </c>
      <c r="AJ250"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v>
      </c>
      <c r="AK250" s="3" t="s">
        <v>27</v>
      </c>
    </row>
    <row r="251" spans="1:37" ht="39.950000000000003" customHeight="1">
      <c r="A251"/>
      <c r="B251" s="43">
        <v>225</v>
      </c>
      <c r="C251" s="11"/>
      <c r="D251" s="146" t="str">
        <f t="shared" si="80"/>
        <v/>
      </c>
      <c r="E251" s="141" t="str">
        <f t="shared" si="81"/>
        <v/>
      </c>
      <c r="F251" s="142" t="str">
        <f t="shared" si="82"/>
        <v/>
      </c>
      <c r="G251" s="143" t="str">
        <f t="shared" si="83"/>
        <v/>
      </c>
      <c r="H251" s="144">
        <f t="shared" si="87"/>
        <v>0</v>
      </c>
      <c r="I251" s="144">
        <f t="shared" si="87"/>
        <v>0</v>
      </c>
      <c r="J251" s="144">
        <f t="shared" si="87"/>
        <v>0</v>
      </c>
      <c r="K251" s="144">
        <f t="shared" si="87"/>
        <v>0</v>
      </c>
      <c r="L251" s="144">
        <f t="shared" si="87"/>
        <v>0</v>
      </c>
      <c r="M251" s="144">
        <f t="shared" si="87"/>
        <v>0</v>
      </c>
      <c r="N251" s="144">
        <f t="shared" si="87"/>
        <v>0</v>
      </c>
      <c r="O251" s="145">
        <f t="shared" si="87"/>
        <v>0</v>
      </c>
      <c r="P251" s="139" t="str">
        <f t="shared" si="84"/>
        <v/>
      </c>
      <c r="V251" s="11" t="s">
        <v>390</v>
      </c>
      <c r="W251" s="10" t="s">
        <v>73</v>
      </c>
      <c r="X251" s="5" t="s">
        <v>78</v>
      </c>
      <c r="Y251" s="5" t="s">
        <v>376</v>
      </c>
      <c r="Z251" s="5" t="s">
        <v>163</v>
      </c>
      <c r="AA251" s="158" t="s">
        <v>377</v>
      </c>
      <c r="AB251" s="2">
        <f t="shared" si="71"/>
        <v>18</v>
      </c>
      <c r="AC251" s="2">
        <f t="shared" si="72"/>
        <v>2</v>
      </c>
      <c r="AD251" s="20" t="b">
        <f>FALSE</f>
        <v>0</v>
      </c>
      <c r="AE251" s="20" t="b">
        <f t="shared" si="73"/>
        <v>0</v>
      </c>
      <c r="AF251" s="20" t="b">
        <f t="shared" si="74"/>
        <v>0</v>
      </c>
      <c r="AG251" s="6" t="str">
        <f t="shared" si="75"/>
        <v/>
      </c>
      <c r="AH251"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v>
      </c>
      <c r="AI251" s="6" t="str">
        <f t="shared" si="76"/>
        <v/>
      </c>
      <c r="AJ251"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v>
      </c>
      <c r="AK251" s="3" t="s">
        <v>27</v>
      </c>
    </row>
    <row r="252" spans="1:37" ht="39.950000000000003" customHeight="1">
      <c r="A252"/>
      <c r="B252" s="44">
        <v>226</v>
      </c>
      <c r="C252" s="11"/>
      <c r="D252" s="146" t="str">
        <f t="shared" si="80"/>
        <v/>
      </c>
      <c r="E252" s="141" t="str">
        <f t="shared" si="81"/>
        <v/>
      </c>
      <c r="F252" s="142" t="str">
        <f t="shared" si="82"/>
        <v/>
      </c>
      <c r="G252" s="143" t="str">
        <f t="shared" si="83"/>
        <v/>
      </c>
      <c r="H252" s="144">
        <f t="shared" si="87"/>
        <v>0</v>
      </c>
      <c r="I252" s="144">
        <f t="shared" si="87"/>
        <v>0</v>
      </c>
      <c r="J252" s="144">
        <f t="shared" si="87"/>
        <v>0</v>
      </c>
      <c r="K252" s="144">
        <f t="shared" si="87"/>
        <v>0</v>
      </c>
      <c r="L252" s="144">
        <f t="shared" si="87"/>
        <v>0</v>
      </c>
      <c r="M252" s="144">
        <f t="shared" si="87"/>
        <v>0</v>
      </c>
      <c r="N252" s="144">
        <f t="shared" si="87"/>
        <v>0</v>
      </c>
      <c r="O252" s="145">
        <f t="shared" si="87"/>
        <v>0</v>
      </c>
      <c r="P252" s="139" t="str">
        <f t="shared" si="84"/>
        <v/>
      </c>
      <c r="V252" s="11" t="s">
        <v>391</v>
      </c>
      <c r="W252" s="10" t="s">
        <v>73</v>
      </c>
      <c r="X252" s="7" t="s">
        <v>78</v>
      </c>
      <c r="Y252" s="7" t="s">
        <v>376</v>
      </c>
      <c r="Z252" s="7" t="s">
        <v>163</v>
      </c>
      <c r="AA252" s="158" t="s">
        <v>377</v>
      </c>
      <c r="AB252" s="1">
        <f t="shared" si="71"/>
        <v>19</v>
      </c>
      <c r="AC252" s="1">
        <f t="shared" si="72"/>
        <v>2</v>
      </c>
      <c r="AD252" s="21" t="b">
        <f>FALSE</f>
        <v>0</v>
      </c>
      <c r="AE252" s="21" t="b">
        <f t="shared" si="73"/>
        <v>0</v>
      </c>
      <c r="AF252" s="21" t="b">
        <f t="shared" si="74"/>
        <v>0</v>
      </c>
      <c r="AG252" s="6" t="str">
        <f t="shared" si="75"/>
        <v/>
      </c>
      <c r="AH252"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v>
      </c>
      <c r="AI252" s="6" t="str">
        <f t="shared" si="76"/>
        <v/>
      </c>
      <c r="AJ252"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v>
      </c>
      <c r="AK252" s="3" t="s">
        <v>27</v>
      </c>
    </row>
    <row r="253" spans="1:37" ht="39.950000000000003" customHeight="1">
      <c r="A253"/>
      <c r="B253" s="43">
        <v>227</v>
      </c>
      <c r="C253" s="11"/>
      <c r="D253" s="146" t="str">
        <f t="shared" si="80"/>
        <v/>
      </c>
      <c r="E253" s="141" t="str">
        <f t="shared" si="81"/>
        <v/>
      </c>
      <c r="F253" s="142" t="str">
        <f t="shared" si="82"/>
        <v/>
      </c>
      <c r="G253" s="143" t="str">
        <f t="shared" si="83"/>
        <v/>
      </c>
      <c r="H253" s="144">
        <f t="shared" si="87"/>
        <v>0</v>
      </c>
      <c r="I253" s="144">
        <f t="shared" si="87"/>
        <v>0</v>
      </c>
      <c r="J253" s="144">
        <f t="shared" si="87"/>
        <v>0</v>
      </c>
      <c r="K253" s="144">
        <f t="shared" si="87"/>
        <v>0</v>
      </c>
      <c r="L253" s="144">
        <f t="shared" si="87"/>
        <v>0</v>
      </c>
      <c r="M253" s="144">
        <f t="shared" si="87"/>
        <v>0</v>
      </c>
      <c r="N253" s="144">
        <f t="shared" si="87"/>
        <v>0</v>
      </c>
      <c r="O253" s="145">
        <f t="shared" si="87"/>
        <v>0</v>
      </c>
      <c r="P253" s="139" t="str">
        <f t="shared" si="84"/>
        <v/>
      </c>
      <c r="V253" s="11" t="s">
        <v>392</v>
      </c>
      <c r="W253" s="10" t="s">
        <v>73</v>
      </c>
      <c r="X253" s="5" t="s">
        <v>78</v>
      </c>
      <c r="Y253" s="5" t="s">
        <v>376</v>
      </c>
      <c r="Z253" s="5" t="s">
        <v>80</v>
      </c>
      <c r="AA253" s="158" t="s">
        <v>377</v>
      </c>
      <c r="AB253" s="2">
        <f t="shared" si="71"/>
        <v>5</v>
      </c>
      <c r="AC253" s="2">
        <f t="shared" si="72"/>
        <v>2</v>
      </c>
      <c r="AD253" s="20" t="b">
        <f>FALSE</f>
        <v>0</v>
      </c>
      <c r="AE253" s="20" t="b">
        <f t="shared" si="73"/>
        <v>1</v>
      </c>
      <c r="AF253" s="20" t="b">
        <f t="shared" si="74"/>
        <v>1</v>
      </c>
      <c r="AG253" s="6" t="str">
        <f t="shared" si="75"/>
        <v>🌡️ Cuisson &amp; refroidissement : sonde</v>
      </c>
      <c r="AH253"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v>
      </c>
      <c r="AI253" s="6" t="str">
        <f t="shared" si="76"/>
        <v>🌡️ Traitement thermique : contrôler T° à cœur/temps; enregistrer si nécessaire.</v>
      </c>
      <c r="AJ253"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v>
      </c>
      <c r="AK253" s="3" t="s">
        <v>27</v>
      </c>
    </row>
    <row r="254" spans="1:37" ht="39.950000000000003" customHeight="1">
      <c r="A254"/>
      <c r="B254" s="44">
        <v>228</v>
      </c>
      <c r="C254" s="11"/>
      <c r="D254" s="146" t="str">
        <f t="shared" si="80"/>
        <v/>
      </c>
      <c r="E254" s="141" t="str">
        <f t="shared" si="81"/>
        <v/>
      </c>
      <c r="F254" s="142" t="str">
        <f t="shared" si="82"/>
        <v/>
      </c>
      <c r="G254" s="143" t="str">
        <f t="shared" si="83"/>
        <v/>
      </c>
      <c r="H254" s="144">
        <f t="shared" si="87"/>
        <v>0</v>
      </c>
      <c r="I254" s="144">
        <f t="shared" si="87"/>
        <v>0</v>
      </c>
      <c r="J254" s="144">
        <f t="shared" si="87"/>
        <v>0</v>
      </c>
      <c r="K254" s="144">
        <f t="shared" si="87"/>
        <v>0</v>
      </c>
      <c r="L254" s="144">
        <f t="shared" si="87"/>
        <v>0</v>
      </c>
      <c r="M254" s="144">
        <f t="shared" si="87"/>
        <v>0</v>
      </c>
      <c r="N254" s="144">
        <f t="shared" si="87"/>
        <v>0</v>
      </c>
      <c r="O254" s="145">
        <f t="shared" si="87"/>
        <v>0</v>
      </c>
      <c r="P254" s="139" t="str">
        <f t="shared" si="84"/>
        <v/>
      </c>
      <c r="V254" s="11" t="s">
        <v>393</v>
      </c>
      <c r="W254" s="10" t="s">
        <v>73</v>
      </c>
      <c r="X254" s="7" t="s">
        <v>78</v>
      </c>
      <c r="Y254" s="7" t="s">
        <v>376</v>
      </c>
      <c r="Z254" s="7" t="s">
        <v>80</v>
      </c>
      <c r="AA254" s="158" t="s">
        <v>377</v>
      </c>
      <c r="AB254" s="1">
        <f t="shared" si="71"/>
        <v>11</v>
      </c>
      <c r="AC254" s="1">
        <f t="shared" si="72"/>
        <v>2</v>
      </c>
      <c r="AD254" s="21" t="b">
        <f>FALSE</f>
        <v>0</v>
      </c>
      <c r="AE254" s="21" t="b">
        <f t="shared" si="73"/>
        <v>0</v>
      </c>
      <c r="AF254" s="21" t="b">
        <f t="shared" si="74"/>
        <v>0</v>
      </c>
      <c r="AG254" s="6" t="str">
        <f t="shared" si="75"/>
        <v/>
      </c>
      <c r="AH254"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v>
      </c>
      <c r="AI254" s="6" t="str">
        <f t="shared" si="76"/>
        <v/>
      </c>
      <c r="AJ254"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v>
      </c>
      <c r="AK254" s="3" t="s">
        <v>27</v>
      </c>
    </row>
    <row r="255" spans="1:37" ht="39.950000000000003" customHeight="1">
      <c r="A255"/>
      <c r="B255" s="43">
        <v>229</v>
      </c>
      <c r="C255" s="11"/>
      <c r="D255" s="146" t="str">
        <f t="shared" si="80"/>
        <v/>
      </c>
      <c r="E255" s="141" t="str">
        <f t="shared" si="81"/>
        <v/>
      </c>
      <c r="F255" s="142" t="str">
        <f t="shared" si="82"/>
        <v/>
      </c>
      <c r="G255" s="143" t="str">
        <f t="shared" si="83"/>
        <v/>
      </c>
      <c r="H255" s="144">
        <f t="shared" si="87"/>
        <v>0</v>
      </c>
      <c r="I255" s="144">
        <f t="shared" si="87"/>
        <v>0</v>
      </c>
      <c r="J255" s="144">
        <f t="shared" si="87"/>
        <v>0</v>
      </c>
      <c r="K255" s="144">
        <f t="shared" si="87"/>
        <v>0</v>
      </c>
      <c r="L255" s="144">
        <f t="shared" si="87"/>
        <v>0</v>
      </c>
      <c r="M255" s="144">
        <f t="shared" si="87"/>
        <v>0</v>
      </c>
      <c r="N255" s="144">
        <f t="shared" si="87"/>
        <v>0</v>
      </c>
      <c r="O255" s="145">
        <f t="shared" si="87"/>
        <v>0</v>
      </c>
      <c r="P255" s="139" t="str">
        <f t="shared" si="84"/>
        <v/>
      </c>
      <c r="V255" s="11" t="s">
        <v>394</v>
      </c>
      <c r="W255" s="10" t="s">
        <v>73</v>
      </c>
      <c r="X255" s="5" t="s">
        <v>78</v>
      </c>
      <c r="Y255" s="5" t="s">
        <v>376</v>
      </c>
      <c r="Z255" s="5" t="s">
        <v>80</v>
      </c>
      <c r="AA255" s="158" t="s">
        <v>377</v>
      </c>
      <c r="AB255" s="2">
        <f t="shared" si="71"/>
        <v>11</v>
      </c>
      <c r="AC255" s="2">
        <f t="shared" si="72"/>
        <v>2</v>
      </c>
      <c r="AD255" s="20" t="b">
        <f>FALSE</f>
        <v>0</v>
      </c>
      <c r="AE255" s="20" t="b">
        <f t="shared" si="73"/>
        <v>0</v>
      </c>
      <c r="AF255" s="20" t="b">
        <f t="shared" si="74"/>
        <v>0</v>
      </c>
      <c r="AG255" s="6" t="str">
        <f t="shared" si="75"/>
        <v/>
      </c>
      <c r="AH255"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v>
      </c>
      <c r="AI255" s="6" t="str">
        <f t="shared" si="76"/>
        <v/>
      </c>
      <c r="AJ255"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v>
      </c>
      <c r="AK255" s="3" t="s">
        <v>27</v>
      </c>
    </row>
    <row r="256" spans="1:37" ht="39.950000000000003" customHeight="1">
      <c r="A256"/>
      <c r="B256" s="44">
        <v>230</v>
      </c>
      <c r="C256" s="11"/>
      <c r="D256" s="146" t="str">
        <f t="shared" si="80"/>
        <v/>
      </c>
      <c r="E256" s="141" t="str">
        <f t="shared" si="81"/>
        <v/>
      </c>
      <c r="F256" s="142" t="str">
        <f t="shared" si="82"/>
        <v/>
      </c>
      <c r="G256" s="143" t="str">
        <f t="shared" si="83"/>
        <v/>
      </c>
      <c r="H256" s="144">
        <f t="shared" si="87"/>
        <v>0</v>
      </c>
      <c r="I256" s="144">
        <f t="shared" si="87"/>
        <v>0</v>
      </c>
      <c r="J256" s="144">
        <f t="shared" si="87"/>
        <v>0</v>
      </c>
      <c r="K256" s="144">
        <f t="shared" si="87"/>
        <v>0</v>
      </c>
      <c r="L256" s="144">
        <f t="shared" si="87"/>
        <v>0</v>
      </c>
      <c r="M256" s="144">
        <f t="shared" si="87"/>
        <v>0</v>
      </c>
      <c r="N256" s="144">
        <f t="shared" si="87"/>
        <v>0</v>
      </c>
      <c r="O256" s="145">
        <f t="shared" si="87"/>
        <v>0</v>
      </c>
      <c r="P256" s="139" t="str">
        <f t="shared" si="84"/>
        <v/>
      </c>
      <c r="V256" s="11" t="s">
        <v>395</v>
      </c>
      <c r="W256" s="10" t="s">
        <v>73</v>
      </c>
      <c r="X256" s="7" t="s">
        <v>157</v>
      </c>
      <c r="Y256" s="7" t="s">
        <v>396</v>
      </c>
      <c r="Z256" s="7" t="s">
        <v>80</v>
      </c>
      <c r="AA256" s="158" t="s">
        <v>397</v>
      </c>
      <c r="AB256" s="1">
        <f t="shared" si="71"/>
        <v>15</v>
      </c>
      <c r="AC256" s="1">
        <f t="shared" si="72"/>
        <v>3</v>
      </c>
      <c r="AD256" s="21" t="b">
        <f>FALSE</f>
        <v>0</v>
      </c>
      <c r="AE256" s="21" t="b">
        <f t="shared" si="73"/>
        <v>1</v>
      </c>
      <c r="AF256" s="21" t="b">
        <f t="shared" si="74"/>
        <v>1</v>
      </c>
      <c r="AG256" s="6" t="str">
        <f t="shared" si="75"/>
        <v>❄️ Cuisson &amp; refroidissement : refroidissement</v>
      </c>
      <c r="AH256"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v>
      </c>
      <c r="AI256" s="6" t="str">
        <f t="shared" si="76"/>
        <v>❄️ Maîtrise T° : refroidir vite, stocker au froid; éviter zone de danger bactérien.</v>
      </c>
      <c r="AJ256"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v>
      </c>
      <c r="AK256" s="3" t="s">
        <v>27</v>
      </c>
    </row>
    <row r="257" spans="1:37" ht="39.950000000000003" customHeight="1">
      <c r="A257"/>
      <c r="B257" s="43">
        <v>231</v>
      </c>
      <c r="C257" s="11"/>
      <c r="D257" s="146" t="str">
        <f t="shared" si="80"/>
        <v/>
      </c>
      <c r="E257" s="141" t="str">
        <f t="shared" si="81"/>
        <v/>
      </c>
      <c r="F257" s="142" t="str">
        <f t="shared" si="82"/>
        <v/>
      </c>
      <c r="G257" s="143" t="str">
        <f t="shared" si="83"/>
        <v/>
      </c>
      <c r="H257" s="144">
        <f t="shared" ref="H257:O266" si="88">IF($G257="",0,--((SUMPRODUCT(--($V$15:$V$314&lt;&gt;""),--($W$15:$W$314=H$26),--($Z$15:$Z$314="contient"),--ISNUMBER(SEARCH(LOWER(TRIM($V$15:$V$314)),$G257)))+SUMPRODUCT(--($V$15:$V$314&lt;&gt;""),--($W$15:$W$314=H$26),--($Z$15:$Z$314="mot"),--ISNUMBER(SEARCH(" "&amp;LOWER(TRIM($V$15:$V$314))&amp;" ",$G257))))&gt;0))</f>
        <v>0</v>
      </c>
      <c r="I257" s="144">
        <f t="shared" si="88"/>
        <v>0</v>
      </c>
      <c r="J257" s="144">
        <f t="shared" si="88"/>
        <v>0</v>
      </c>
      <c r="K257" s="144">
        <f t="shared" si="88"/>
        <v>0</v>
      </c>
      <c r="L257" s="144">
        <f t="shared" si="88"/>
        <v>0</v>
      </c>
      <c r="M257" s="144">
        <f t="shared" si="88"/>
        <v>0</v>
      </c>
      <c r="N257" s="144">
        <f t="shared" si="88"/>
        <v>0</v>
      </c>
      <c r="O257" s="145">
        <f t="shared" si="88"/>
        <v>0</v>
      </c>
      <c r="P257" s="139" t="str">
        <f t="shared" si="84"/>
        <v/>
      </c>
      <c r="V257" s="11" t="s">
        <v>398</v>
      </c>
      <c r="W257" s="10" t="s">
        <v>73</v>
      </c>
      <c r="X257" s="5" t="s">
        <v>157</v>
      </c>
      <c r="Y257" s="5" t="s">
        <v>396</v>
      </c>
      <c r="Z257" s="5" t="s">
        <v>163</v>
      </c>
      <c r="AA257" s="158" t="s">
        <v>397</v>
      </c>
      <c r="AB257" s="2">
        <f t="shared" si="71"/>
        <v>22</v>
      </c>
      <c r="AC257" s="2">
        <f t="shared" si="72"/>
        <v>3</v>
      </c>
      <c r="AD257" s="20" t="b">
        <f>FALSE</f>
        <v>0</v>
      </c>
      <c r="AE257" s="20" t="b">
        <f t="shared" si="73"/>
        <v>1</v>
      </c>
      <c r="AF257" s="20" t="b">
        <f t="shared" si="74"/>
        <v>1</v>
      </c>
      <c r="AG257" s="6" t="str">
        <f t="shared" si="75"/>
        <v>❄️ Cuisson &amp; refroidissement : refroidissement rapide</v>
      </c>
      <c r="AH257"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v>
      </c>
      <c r="AI257" s="6" t="str">
        <f t="shared" si="76"/>
        <v>❄️ Maîtrise T° : refroidir vite, stocker au froid; éviter zone de danger bactérien.</v>
      </c>
      <c r="AJ257"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v>
      </c>
      <c r="AK257" s="3" t="s">
        <v>27</v>
      </c>
    </row>
    <row r="258" spans="1:37" ht="39.950000000000003" customHeight="1">
      <c r="A258"/>
      <c r="B258" s="44">
        <v>232</v>
      </c>
      <c r="C258" s="11"/>
      <c r="D258" s="146" t="str">
        <f t="shared" si="80"/>
        <v/>
      </c>
      <c r="E258" s="141" t="str">
        <f t="shared" si="81"/>
        <v/>
      </c>
      <c r="F258" s="142" t="str">
        <f t="shared" si="82"/>
        <v/>
      </c>
      <c r="G258" s="143" t="str">
        <f t="shared" si="83"/>
        <v/>
      </c>
      <c r="H258" s="144">
        <f t="shared" si="88"/>
        <v>0</v>
      </c>
      <c r="I258" s="144">
        <f t="shared" si="88"/>
        <v>0</v>
      </c>
      <c r="J258" s="144">
        <f t="shared" si="88"/>
        <v>0</v>
      </c>
      <c r="K258" s="144">
        <f t="shared" si="88"/>
        <v>0</v>
      </c>
      <c r="L258" s="144">
        <f t="shared" si="88"/>
        <v>0</v>
      </c>
      <c r="M258" s="144">
        <f t="shared" si="88"/>
        <v>0</v>
      </c>
      <c r="N258" s="144">
        <f t="shared" si="88"/>
        <v>0</v>
      </c>
      <c r="O258" s="145">
        <f t="shared" si="88"/>
        <v>0</v>
      </c>
      <c r="P258" s="139" t="str">
        <f t="shared" si="84"/>
        <v/>
      </c>
      <c r="V258" s="11" t="s">
        <v>399</v>
      </c>
      <c r="W258" s="10" t="s">
        <v>73</v>
      </c>
      <c r="X258" s="7" t="s">
        <v>157</v>
      </c>
      <c r="Y258" s="7" t="s">
        <v>396</v>
      </c>
      <c r="Z258" s="7" t="s">
        <v>163</v>
      </c>
      <c r="AA258" s="158" t="s">
        <v>397</v>
      </c>
      <c r="AB258" s="1">
        <f t="shared" si="71"/>
        <v>26</v>
      </c>
      <c r="AC258" s="1">
        <f t="shared" si="72"/>
        <v>3</v>
      </c>
      <c r="AD258" s="21" t="b">
        <f>FALSE</f>
        <v>0</v>
      </c>
      <c r="AE258" s="21" t="b">
        <f t="shared" si="73"/>
        <v>0</v>
      </c>
      <c r="AF258" s="21" t="b">
        <f t="shared" si="74"/>
        <v>0</v>
      </c>
      <c r="AG258" s="6" t="str">
        <f t="shared" si="75"/>
        <v/>
      </c>
      <c r="AH258"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v>
      </c>
      <c r="AI258" s="6" t="str">
        <f t="shared" si="76"/>
        <v/>
      </c>
      <c r="AJ258"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v>
      </c>
      <c r="AK258" s="3" t="s">
        <v>27</v>
      </c>
    </row>
    <row r="259" spans="1:37" ht="39.950000000000003" customHeight="1">
      <c r="A259"/>
      <c r="B259" s="43">
        <v>233</v>
      </c>
      <c r="C259" s="11"/>
      <c r="D259" s="146" t="str">
        <f t="shared" si="80"/>
        <v/>
      </c>
      <c r="E259" s="141" t="str">
        <f t="shared" si="81"/>
        <v/>
      </c>
      <c r="F259" s="142" t="str">
        <f t="shared" si="82"/>
        <v/>
      </c>
      <c r="G259" s="143" t="str">
        <f t="shared" si="83"/>
        <v/>
      </c>
      <c r="H259" s="144">
        <f t="shared" si="88"/>
        <v>0</v>
      </c>
      <c r="I259" s="144">
        <f t="shared" si="88"/>
        <v>0</v>
      </c>
      <c r="J259" s="144">
        <f t="shared" si="88"/>
        <v>0</v>
      </c>
      <c r="K259" s="144">
        <f t="shared" si="88"/>
        <v>0</v>
      </c>
      <c r="L259" s="144">
        <f t="shared" si="88"/>
        <v>0</v>
      </c>
      <c r="M259" s="144">
        <f t="shared" si="88"/>
        <v>0</v>
      </c>
      <c r="N259" s="144">
        <f t="shared" si="88"/>
        <v>0</v>
      </c>
      <c r="O259" s="145">
        <f t="shared" si="88"/>
        <v>0</v>
      </c>
      <c r="P259" s="139" t="str">
        <f t="shared" si="84"/>
        <v/>
      </c>
      <c r="V259" s="11" t="s">
        <v>400</v>
      </c>
      <c r="W259" s="10" t="s">
        <v>73</v>
      </c>
      <c r="X259" s="5" t="s">
        <v>157</v>
      </c>
      <c r="Y259" s="5" t="s">
        <v>396</v>
      </c>
      <c r="Z259" s="5" t="s">
        <v>163</v>
      </c>
      <c r="AA259" s="158" t="s">
        <v>397</v>
      </c>
      <c r="AB259" s="2">
        <f t="shared" si="71"/>
        <v>21</v>
      </c>
      <c r="AC259" s="2">
        <f t="shared" si="72"/>
        <v>3</v>
      </c>
      <c r="AD259" s="20" t="b">
        <f>FALSE</f>
        <v>0</v>
      </c>
      <c r="AE259" s="20" t="b">
        <f t="shared" si="73"/>
        <v>0</v>
      </c>
      <c r="AF259" s="20" t="b">
        <f t="shared" si="74"/>
        <v>0</v>
      </c>
      <c r="AG259" s="6" t="str">
        <f t="shared" si="75"/>
        <v/>
      </c>
      <c r="AH259"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v>
      </c>
      <c r="AI259" s="6" t="str">
        <f t="shared" si="76"/>
        <v/>
      </c>
      <c r="AJ259"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v>
      </c>
      <c r="AK259" s="3" t="s">
        <v>27</v>
      </c>
    </row>
    <row r="260" spans="1:37" ht="39.950000000000003" customHeight="1">
      <c r="A260"/>
      <c r="B260" s="44">
        <v>234</v>
      </c>
      <c r="C260" s="11"/>
      <c r="D260" s="146" t="str">
        <f t="shared" si="80"/>
        <v/>
      </c>
      <c r="E260" s="141" t="str">
        <f t="shared" si="81"/>
        <v/>
      </c>
      <c r="F260" s="142" t="str">
        <f t="shared" si="82"/>
        <v/>
      </c>
      <c r="G260" s="143" t="str">
        <f t="shared" si="83"/>
        <v/>
      </c>
      <c r="H260" s="144">
        <f t="shared" si="88"/>
        <v>0</v>
      </c>
      <c r="I260" s="144">
        <f t="shared" si="88"/>
        <v>0</v>
      </c>
      <c r="J260" s="144">
        <f t="shared" si="88"/>
        <v>0</v>
      </c>
      <c r="K260" s="144">
        <f t="shared" si="88"/>
        <v>0</v>
      </c>
      <c r="L260" s="144">
        <f t="shared" si="88"/>
        <v>0</v>
      </c>
      <c r="M260" s="144">
        <f t="shared" si="88"/>
        <v>0</v>
      </c>
      <c r="N260" s="144">
        <f t="shared" si="88"/>
        <v>0</v>
      </c>
      <c r="O260" s="145">
        <f t="shared" si="88"/>
        <v>0</v>
      </c>
      <c r="P260" s="139" t="str">
        <f t="shared" si="84"/>
        <v/>
      </c>
      <c r="V260" s="11" t="s">
        <v>401</v>
      </c>
      <c r="W260" s="10" t="s">
        <v>73</v>
      </c>
      <c r="X260" s="7" t="s">
        <v>157</v>
      </c>
      <c r="Y260" s="7" t="s">
        <v>396</v>
      </c>
      <c r="Z260" s="7" t="s">
        <v>163</v>
      </c>
      <c r="AA260" s="158" t="s">
        <v>397</v>
      </c>
      <c r="AB260" s="1">
        <f t="shared" si="71"/>
        <v>21</v>
      </c>
      <c r="AC260" s="1">
        <f t="shared" si="72"/>
        <v>3</v>
      </c>
      <c r="AD260" s="21" t="b">
        <f>FALSE</f>
        <v>0</v>
      </c>
      <c r="AE260" s="21" t="b">
        <f t="shared" si="73"/>
        <v>0</v>
      </c>
      <c r="AF260" s="21" t="b">
        <f t="shared" si="74"/>
        <v>0</v>
      </c>
      <c r="AG260" s="6" t="str">
        <f t="shared" si="75"/>
        <v/>
      </c>
      <c r="AH260"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v>
      </c>
      <c r="AI260" s="6" t="str">
        <f t="shared" si="76"/>
        <v/>
      </c>
      <c r="AJ260"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v>
      </c>
      <c r="AK260" s="3" t="s">
        <v>27</v>
      </c>
    </row>
    <row r="261" spans="1:37" ht="39.950000000000003" customHeight="1">
      <c r="A261"/>
      <c r="B261" s="43">
        <v>235</v>
      </c>
      <c r="C261" s="11"/>
      <c r="D261" s="146" t="str">
        <f t="shared" si="80"/>
        <v/>
      </c>
      <c r="E261" s="141" t="str">
        <f t="shared" si="81"/>
        <v/>
      </c>
      <c r="F261" s="142" t="str">
        <f t="shared" si="82"/>
        <v/>
      </c>
      <c r="G261" s="143" t="str">
        <f t="shared" si="83"/>
        <v/>
      </c>
      <c r="H261" s="144">
        <f t="shared" si="88"/>
        <v>0</v>
      </c>
      <c r="I261" s="144">
        <f t="shared" si="88"/>
        <v>0</v>
      </c>
      <c r="J261" s="144">
        <f t="shared" si="88"/>
        <v>0</v>
      </c>
      <c r="K261" s="144">
        <f t="shared" si="88"/>
        <v>0</v>
      </c>
      <c r="L261" s="144">
        <f t="shared" si="88"/>
        <v>0</v>
      </c>
      <c r="M261" s="144">
        <f t="shared" si="88"/>
        <v>0</v>
      </c>
      <c r="N261" s="144">
        <f t="shared" si="88"/>
        <v>0</v>
      </c>
      <c r="O261" s="145">
        <f t="shared" si="88"/>
        <v>0</v>
      </c>
      <c r="P261" s="139" t="str">
        <f t="shared" si="84"/>
        <v/>
      </c>
      <c r="V261" s="11" t="s">
        <v>402</v>
      </c>
      <c r="W261" s="10" t="s">
        <v>73</v>
      </c>
      <c r="X261" s="5" t="s">
        <v>157</v>
      </c>
      <c r="Y261" s="5" t="s">
        <v>396</v>
      </c>
      <c r="Z261" s="5" t="s">
        <v>163</v>
      </c>
      <c r="AA261" s="158" t="s">
        <v>397</v>
      </c>
      <c r="AB261" s="2">
        <f t="shared" si="71"/>
        <v>14</v>
      </c>
      <c r="AC261" s="2">
        <f t="shared" si="72"/>
        <v>3</v>
      </c>
      <c r="AD261" s="20" t="b">
        <f>FALSE</f>
        <v>0</v>
      </c>
      <c r="AE261" s="20" t="b">
        <f t="shared" si="73"/>
        <v>0</v>
      </c>
      <c r="AF261" s="20" t="b">
        <f t="shared" si="74"/>
        <v>0</v>
      </c>
      <c r="AG261" s="6" t="str">
        <f t="shared" si="75"/>
        <v/>
      </c>
      <c r="AH261"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v>
      </c>
      <c r="AI261" s="6" t="str">
        <f t="shared" si="76"/>
        <v/>
      </c>
      <c r="AJ261"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v>
      </c>
      <c r="AK261" s="3" t="s">
        <v>27</v>
      </c>
    </row>
    <row r="262" spans="1:37" ht="39.950000000000003" customHeight="1">
      <c r="A262"/>
      <c r="B262" s="44">
        <v>236</v>
      </c>
      <c r="C262" s="11"/>
      <c r="D262" s="146" t="str">
        <f t="shared" si="80"/>
        <v/>
      </c>
      <c r="E262" s="141" t="str">
        <f t="shared" si="81"/>
        <v/>
      </c>
      <c r="F262" s="142" t="str">
        <f t="shared" si="82"/>
        <v/>
      </c>
      <c r="G262" s="143" t="str">
        <f t="shared" si="83"/>
        <v/>
      </c>
      <c r="H262" s="144">
        <f t="shared" si="88"/>
        <v>0</v>
      </c>
      <c r="I262" s="144">
        <f t="shared" si="88"/>
        <v>0</v>
      </c>
      <c r="J262" s="144">
        <f t="shared" si="88"/>
        <v>0</v>
      </c>
      <c r="K262" s="144">
        <f t="shared" si="88"/>
        <v>0</v>
      </c>
      <c r="L262" s="144">
        <f t="shared" si="88"/>
        <v>0</v>
      </c>
      <c r="M262" s="144">
        <f t="shared" si="88"/>
        <v>0</v>
      </c>
      <c r="N262" s="144">
        <f t="shared" si="88"/>
        <v>0</v>
      </c>
      <c r="O262" s="145">
        <f t="shared" si="88"/>
        <v>0</v>
      </c>
      <c r="P262" s="139" t="str">
        <f t="shared" si="84"/>
        <v/>
      </c>
      <c r="V262" s="11" t="s">
        <v>403</v>
      </c>
      <c r="W262" s="10" t="s">
        <v>82</v>
      </c>
      <c r="X262" s="7" t="s">
        <v>78</v>
      </c>
      <c r="Y262" s="7" t="s">
        <v>404</v>
      </c>
      <c r="Z262" s="7" t="s">
        <v>80</v>
      </c>
      <c r="AA262" s="158" t="s">
        <v>405</v>
      </c>
      <c r="AB262" s="1">
        <f t="shared" si="71"/>
        <v>9</v>
      </c>
      <c r="AC262" s="1">
        <f t="shared" si="72"/>
        <v>2</v>
      </c>
      <c r="AD262" s="21" t="b">
        <f>FALSE</f>
        <v>0</v>
      </c>
      <c r="AE262" s="21" t="b">
        <f t="shared" si="73"/>
        <v>0</v>
      </c>
      <c r="AF262" s="21" t="b">
        <f t="shared" si="74"/>
        <v>0</v>
      </c>
      <c r="AG262" s="6" t="str">
        <f t="shared" si="75"/>
        <v/>
      </c>
      <c r="AH262"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v>
      </c>
      <c r="AI262" s="6" t="str">
        <f t="shared" si="76"/>
        <v/>
      </c>
      <c r="AJ262"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v>
      </c>
      <c r="AK262" s="3" t="s">
        <v>27</v>
      </c>
    </row>
    <row r="263" spans="1:37" ht="39.950000000000003" customHeight="1">
      <c r="A263"/>
      <c r="B263" s="43">
        <v>237</v>
      </c>
      <c r="C263" s="11"/>
      <c r="D263" s="146" t="str">
        <f t="shared" si="80"/>
        <v/>
      </c>
      <c r="E263" s="141" t="str">
        <f t="shared" si="81"/>
        <v/>
      </c>
      <c r="F263" s="142" t="str">
        <f t="shared" si="82"/>
        <v/>
      </c>
      <c r="G263" s="143" t="str">
        <f t="shared" si="83"/>
        <v/>
      </c>
      <c r="H263" s="144">
        <f t="shared" si="88"/>
        <v>0</v>
      </c>
      <c r="I263" s="144">
        <f t="shared" si="88"/>
        <v>0</v>
      </c>
      <c r="J263" s="144">
        <f t="shared" si="88"/>
        <v>0</v>
      </c>
      <c r="K263" s="144">
        <f t="shared" si="88"/>
        <v>0</v>
      </c>
      <c r="L263" s="144">
        <f t="shared" si="88"/>
        <v>0</v>
      </c>
      <c r="M263" s="144">
        <f t="shared" si="88"/>
        <v>0</v>
      </c>
      <c r="N263" s="144">
        <f t="shared" si="88"/>
        <v>0</v>
      </c>
      <c r="O263" s="145">
        <f t="shared" si="88"/>
        <v>0</v>
      </c>
      <c r="P263" s="139" t="str">
        <f t="shared" si="84"/>
        <v/>
      </c>
      <c r="V263" s="11" t="s">
        <v>406</v>
      </c>
      <c r="W263" s="10" t="s">
        <v>82</v>
      </c>
      <c r="X263" s="5" t="s">
        <v>78</v>
      </c>
      <c r="Y263" s="5" t="s">
        <v>404</v>
      </c>
      <c r="Z263" s="5" t="s">
        <v>163</v>
      </c>
      <c r="AA263" s="158" t="s">
        <v>405</v>
      </c>
      <c r="AB263" s="2">
        <f t="shared" si="71"/>
        <v>9</v>
      </c>
      <c r="AC263" s="2">
        <f t="shared" si="72"/>
        <v>2</v>
      </c>
      <c r="AD263" s="20" t="b">
        <f>FALSE</f>
        <v>0</v>
      </c>
      <c r="AE263" s="20" t="b">
        <f t="shared" si="73"/>
        <v>1</v>
      </c>
      <c r="AF263" s="20" t="b">
        <f t="shared" si="74"/>
        <v>1</v>
      </c>
      <c r="AG263" s="6" t="str">
        <f t="shared" si="75"/>
        <v>📦 Conditionnement &amp; étiquetage : sous vide</v>
      </c>
      <c r="AH263"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v>
      </c>
      <c r="AI263" s="6" t="str">
        <f t="shared" si="76"/>
        <v>📦 Conditionnement : respecter chaîne du froid, propreté poste, paramètres sous-vide/MAP.</v>
      </c>
      <c r="AJ263"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v>
      </c>
      <c r="AK263" s="3" t="s">
        <v>27</v>
      </c>
    </row>
    <row r="264" spans="1:37" ht="39.950000000000003" customHeight="1">
      <c r="A264"/>
      <c r="B264" s="44">
        <v>238</v>
      </c>
      <c r="C264" s="11"/>
      <c r="D264" s="146" t="str">
        <f t="shared" si="80"/>
        <v/>
      </c>
      <c r="E264" s="141" t="str">
        <f t="shared" si="81"/>
        <v/>
      </c>
      <c r="F264" s="142" t="str">
        <f t="shared" si="82"/>
        <v/>
      </c>
      <c r="G264" s="143" t="str">
        <f t="shared" si="83"/>
        <v/>
      </c>
      <c r="H264" s="144">
        <f t="shared" si="88"/>
        <v>0</v>
      </c>
      <c r="I264" s="144">
        <f t="shared" si="88"/>
        <v>0</v>
      </c>
      <c r="J264" s="144">
        <f t="shared" si="88"/>
        <v>0</v>
      </c>
      <c r="K264" s="144">
        <f t="shared" si="88"/>
        <v>0</v>
      </c>
      <c r="L264" s="144">
        <f t="shared" si="88"/>
        <v>0</v>
      </c>
      <c r="M264" s="144">
        <f t="shared" si="88"/>
        <v>0</v>
      </c>
      <c r="N264" s="144">
        <f t="shared" si="88"/>
        <v>0</v>
      </c>
      <c r="O264" s="145">
        <f t="shared" si="88"/>
        <v>0</v>
      </c>
      <c r="P264" s="139" t="str">
        <f t="shared" si="84"/>
        <v/>
      </c>
      <c r="V264" s="11" t="s">
        <v>407</v>
      </c>
      <c r="W264" s="10" t="s">
        <v>82</v>
      </c>
      <c r="X264" s="7" t="s">
        <v>78</v>
      </c>
      <c r="Y264" s="7" t="s">
        <v>404</v>
      </c>
      <c r="Z264" s="7" t="s">
        <v>163</v>
      </c>
      <c r="AA264" s="158" t="s">
        <v>405</v>
      </c>
      <c r="AB264" s="1">
        <f t="shared" si="71"/>
        <v>14</v>
      </c>
      <c r="AC264" s="1">
        <f t="shared" si="72"/>
        <v>2</v>
      </c>
      <c r="AD264" s="21" t="b">
        <f>FALSE</f>
        <v>0</v>
      </c>
      <c r="AE264" s="21" t="b">
        <f t="shared" si="73"/>
        <v>0</v>
      </c>
      <c r="AF264" s="21" t="b">
        <f t="shared" si="74"/>
        <v>0</v>
      </c>
      <c r="AG264" s="6" t="str">
        <f t="shared" si="75"/>
        <v/>
      </c>
      <c r="AH264"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v>
      </c>
      <c r="AI264" s="6" t="str">
        <f t="shared" si="76"/>
        <v/>
      </c>
      <c r="AJ264"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v>
      </c>
      <c r="AK264" s="3" t="s">
        <v>27</v>
      </c>
    </row>
    <row r="265" spans="1:37" ht="39.950000000000003" customHeight="1">
      <c r="A265"/>
      <c r="B265" s="43">
        <v>239</v>
      </c>
      <c r="C265" s="11"/>
      <c r="D265" s="146" t="str">
        <f t="shared" si="80"/>
        <v/>
      </c>
      <c r="E265" s="141" t="str">
        <f t="shared" si="81"/>
        <v/>
      </c>
      <c r="F265" s="142" t="str">
        <f t="shared" si="82"/>
        <v/>
      </c>
      <c r="G265" s="143" t="str">
        <f t="shared" si="83"/>
        <v/>
      </c>
      <c r="H265" s="144">
        <f t="shared" si="88"/>
        <v>0</v>
      </c>
      <c r="I265" s="144">
        <f t="shared" si="88"/>
        <v>0</v>
      </c>
      <c r="J265" s="144">
        <f t="shared" si="88"/>
        <v>0</v>
      </c>
      <c r="K265" s="144">
        <f t="shared" si="88"/>
        <v>0</v>
      </c>
      <c r="L265" s="144">
        <f t="shared" si="88"/>
        <v>0</v>
      </c>
      <c r="M265" s="144">
        <f t="shared" si="88"/>
        <v>0</v>
      </c>
      <c r="N265" s="144">
        <f t="shared" si="88"/>
        <v>0</v>
      </c>
      <c r="O265" s="145">
        <f t="shared" si="88"/>
        <v>0</v>
      </c>
      <c r="P265" s="139" t="str">
        <f t="shared" si="84"/>
        <v/>
      </c>
      <c r="V265" s="11" t="s">
        <v>408</v>
      </c>
      <c r="W265" s="10" t="s">
        <v>82</v>
      </c>
      <c r="X265" s="5" t="s">
        <v>78</v>
      </c>
      <c r="Y265" s="5" t="s">
        <v>404</v>
      </c>
      <c r="Z265" s="5" t="s">
        <v>163</v>
      </c>
      <c r="AA265" s="158" t="s">
        <v>405</v>
      </c>
      <c r="AB265" s="2">
        <f t="shared" si="71"/>
        <v>13</v>
      </c>
      <c r="AC265" s="2">
        <f t="shared" si="72"/>
        <v>2</v>
      </c>
      <c r="AD265" s="20" t="b">
        <f>FALSE</f>
        <v>0</v>
      </c>
      <c r="AE265" s="20" t="b">
        <f t="shared" si="73"/>
        <v>0</v>
      </c>
      <c r="AF265" s="20" t="b">
        <f t="shared" si="74"/>
        <v>0</v>
      </c>
      <c r="AG265" s="6" t="str">
        <f t="shared" si="75"/>
        <v/>
      </c>
      <c r="AH265"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v>
      </c>
      <c r="AI265" s="6" t="str">
        <f t="shared" si="76"/>
        <v/>
      </c>
      <c r="AJ265"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v>
      </c>
      <c r="AK265" s="3" t="s">
        <v>27</v>
      </c>
    </row>
    <row r="266" spans="1:37" ht="39.950000000000003" customHeight="1">
      <c r="A266"/>
      <c r="B266" s="44">
        <v>240</v>
      </c>
      <c r="C266" s="11"/>
      <c r="D266" s="146" t="str">
        <f t="shared" si="80"/>
        <v/>
      </c>
      <c r="E266" s="141" t="str">
        <f t="shared" si="81"/>
        <v/>
      </c>
      <c r="F266" s="142" t="str">
        <f t="shared" si="82"/>
        <v/>
      </c>
      <c r="G266" s="143" t="str">
        <f t="shared" si="83"/>
        <v/>
      </c>
      <c r="H266" s="144">
        <f t="shared" si="88"/>
        <v>0</v>
      </c>
      <c r="I266" s="144">
        <f t="shared" si="88"/>
        <v>0</v>
      </c>
      <c r="J266" s="144">
        <f t="shared" si="88"/>
        <v>0</v>
      </c>
      <c r="K266" s="144">
        <f t="shared" si="88"/>
        <v>0</v>
      </c>
      <c r="L266" s="144">
        <f t="shared" si="88"/>
        <v>0</v>
      </c>
      <c r="M266" s="144">
        <f t="shared" si="88"/>
        <v>0</v>
      </c>
      <c r="N266" s="144">
        <f t="shared" si="88"/>
        <v>0</v>
      </c>
      <c r="O266" s="145">
        <f t="shared" si="88"/>
        <v>0</v>
      </c>
      <c r="P266" s="139" t="str">
        <f t="shared" si="84"/>
        <v/>
      </c>
      <c r="V266" s="11" t="s">
        <v>409</v>
      </c>
      <c r="W266" s="10" t="s">
        <v>82</v>
      </c>
      <c r="X266" s="7" t="s">
        <v>78</v>
      </c>
      <c r="Y266" s="7" t="s">
        <v>404</v>
      </c>
      <c r="Z266" s="7" t="s">
        <v>163</v>
      </c>
      <c r="AA266" s="158" t="s">
        <v>405</v>
      </c>
      <c r="AB266" s="1">
        <f t="shared" si="71"/>
        <v>19</v>
      </c>
      <c r="AC266" s="1">
        <f t="shared" si="72"/>
        <v>2</v>
      </c>
      <c r="AD266" s="21" t="b">
        <f>FALSE</f>
        <v>0</v>
      </c>
      <c r="AE266" s="21" t="b">
        <f t="shared" si="73"/>
        <v>0</v>
      </c>
      <c r="AF266" s="21" t="b">
        <f t="shared" si="74"/>
        <v>0</v>
      </c>
      <c r="AG266" s="6" t="str">
        <f t="shared" si="75"/>
        <v/>
      </c>
      <c r="AH266"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v>
      </c>
      <c r="AI266" s="6" t="str">
        <f t="shared" si="76"/>
        <v/>
      </c>
      <c r="AJ266"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v>
      </c>
      <c r="AK266" s="3" t="s">
        <v>27</v>
      </c>
    </row>
    <row r="267" spans="1:37" ht="39.950000000000003" customHeight="1">
      <c r="A267"/>
      <c r="B267" s="43">
        <v>241</v>
      </c>
      <c r="C267" s="11"/>
      <c r="D267" s="146" t="str">
        <f t="shared" si="80"/>
        <v/>
      </c>
      <c r="E267" s="141" t="str">
        <f t="shared" si="81"/>
        <v/>
      </c>
      <c r="F267" s="142" t="str">
        <f t="shared" si="82"/>
        <v/>
      </c>
      <c r="G267" s="143" t="str">
        <f t="shared" si="83"/>
        <v/>
      </c>
      <c r="H267" s="144">
        <f t="shared" ref="H267:O276" si="89">IF($G267="",0,--((SUMPRODUCT(--($V$15:$V$314&lt;&gt;""),--($W$15:$W$314=H$26),--($Z$15:$Z$314="contient"),--ISNUMBER(SEARCH(LOWER(TRIM($V$15:$V$314)),$G267)))+SUMPRODUCT(--($V$15:$V$314&lt;&gt;""),--($W$15:$W$314=H$26),--($Z$15:$Z$314="mot"),--ISNUMBER(SEARCH(" "&amp;LOWER(TRIM($V$15:$V$314))&amp;" ",$G267))))&gt;0))</f>
        <v>0</v>
      </c>
      <c r="I267" s="144">
        <f t="shared" si="89"/>
        <v>0</v>
      </c>
      <c r="J267" s="144">
        <f t="shared" si="89"/>
        <v>0</v>
      </c>
      <c r="K267" s="144">
        <f t="shared" si="89"/>
        <v>0</v>
      </c>
      <c r="L267" s="144">
        <f t="shared" si="89"/>
        <v>0</v>
      </c>
      <c r="M267" s="144">
        <f t="shared" si="89"/>
        <v>0</v>
      </c>
      <c r="N267" s="144">
        <f t="shared" si="89"/>
        <v>0</v>
      </c>
      <c r="O267" s="145">
        <f t="shared" si="89"/>
        <v>0</v>
      </c>
      <c r="P267" s="139" t="str">
        <f t="shared" si="84"/>
        <v/>
      </c>
      <c r="V267" s="11" t="s">
        <v>410</v>
      </c>
      <c r="W267" s="10" t="s">
        <v>82</v>
      </c>
      <c r="X267" s="5" t="s">
        <v>78</v>
      </c>
      <c r="Y267" s="5" t="s">
        <v>404</v>
      </c>
      <c r="Z267" s="5" t="s">
        <v>163</v>
      </c>
      <c r="AA267" s="158" t="s">
        <v>405</v>
      </c>
      <c r="AB267" s="2">
        <f t="shared" si="71"/>
        <v>19</v>
      </c>
      <c r="AC267" s="2">
        <f t="shared" si="72"/>
        <v>2</v>
      </c>
      <c r="AD267" s="20" t="b">
        <f>FALSE</f>
        <v>0</v>
      </c>
      <c r="AE267" s="20" t="b">
        <f t="shared" si="73"/>
        <v>0</v>
      </c>
      <c r="AF267" s="20" t="b">
        <f t="shared" si="74"/>
        <v>0</v>
      </c>
      <c r="AG267" s="6" t="str">
        <f t="shared" si="75"/>
        <v/>
      </c>
      <c r="AH267"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v>
      </c>
      <c r="AI267" s="6" t="str">
        <f t="shared" si="76"/>
        <v/>
      </c>
      <c r="AJ267"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v>
      </c>
      <c r="AK267" s="3" t="s">
        <v>27</v>
      </c>
    </row>
    <row r="268" spans="1:37" ht="39.950000000000003" customHeight="1">
      <c r="A268"/>
      <c r="B268" s="44">
        <v>242</v>
      </c>
      <c r="C268" s="11"/>
      <c r="D268" s="146" t="str">
        <f t="shared" si="80"/>
        <v/>
      </c>
      <c r="E268" s="141" t="str">
        <f t="shared" si="81"/>
        <v/>
      </c>
      <c r="F268" s="142" t="str">
        <f t="shared" si="82"/>
        <v/>
      </c>
      <c r="G268" s="143" t="str">
        <f t="shared" si="83"/>
        <v/>
      </c>
      <c r="H268" s="144">
        <f t="shared" si="89"/>
        <v>0</v>
      </c>
      <c r="I268" s="144">
        <f t="shared" si="89"/>
        <v>0</v>
      </c>
      <c r="J268" s="144">
        <f t="shared" si="89"/>
        <v>0</v>
      </c>
      <c r="K268" s="144">
        <f t="shared" si="89"/>
        <v>0</v>
      </c>
      <c r="L268" s="144">
        <f t="shared" si="89"/>
        <v>0</v>
      </c>
      <c r="M268" s="144">
        <f t="shared" si="89"/>
        <v>0</v>
      </c>
      <c r="N268" s="144">
        <f t="shared" si="89"/>
        <v>0</v>
      </c>
      <c r="O268" s="145">
        <f t="shared" si="89"/>
        <v>0</v>
      </c>
      <c r="P268" s="139" t="str">
        <f t="shared" si="84"/>
        <v/>
      </c>
      <c r="V268" s="11" t="s">
        <v>411</v>
      </c>
      <c r="W268" s="10" t="s">
        <v>82</v>
      </c>
      <c r="X268" s="7" t="s">
        <v>78</v>
      </c>
      <c r="Y268" s="7" t="s">
        <v>404</v>
      </c>
      <c r="Z268" s="7" t="s">
        <v>80</v>
      </c>
      <c r="AA268" s="158" t="s">
        <v>405</v>
      </c>
      <c r="AB268" s="1">
        <f t="shared" si="71"/>
        <v>3</v>
      </c>
      <c r="AC268" s="1">
        <f t="shared" si="72"/>
        <v>2</v>
      </c>
      <c r="AD268" s="21" t="b">
        <f>FALSE</f>
        <v>0</v>
      </c>
      <c r="AE268" s="21" t="b">
        <f t="shared" si="73"/>
        <v>0</v>
      </c>
      <c r="AF268" s="21" t="b">
        <f t="shared" si="74"/>
        <v>0</v>
      </c>
      <c r="AG268" s="6" t="str">
        <f t="shared" si="75"/>
        <v/>
      </c>
      <c r="AH268"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v>
      </c>
      <c r="AI268" s="6" t="str">
        <f t="shared" si="76"/>
        <v/>
      </c>
      <c r="AJ268"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v>
      </c>
      <c r="AK268" s="3" t="s">
        <v>27</v>
      </c>
    </row>
    <row r="269" spans="1:37" ht="39.950000000000003" customHeight="1">
      <c r="A269"/>
      <c r="B269" s="43">
        <v>243</v>
      </c>
      <c r="C269" s="11"/>
      <c r="D269" s="146" t="str">
        <f t="shared" si="80"/>
        <v/>
      </c>
      <c r="E269" s="141" t="str">
        <f t="shared" si="81"/>
        <v/>
      </c>
      <c r="F269" s="142" t="str">
        <f t="shared" si="82"/>
        <v/>
      </c>
      <c r="G269" s="143" t="str">
        <f t="shared" si="83"/>
        <v/>
      </c>
      <c r="H269" s="144">
        <f t="shared" si="89"/>
        <v>0</v>
      </c>
      <c r="I269" s="144">
        <f t="shared" si="89"/>
        <v>0</v>
      </c>
      <c r="J269" s="144">
        <f t="shared" si="89"/>
        <v>0</v>
      </c>
      <c r="K269" s="144">
        <f t="shared" si="89"/>
        <v>0</v>
      </c>
      <c r="L269" s="144">
        <f t="shared" si="89"/>
        <v>0</v>
      </c>
      <c r="M269" s="144">
        <f t="shared" si="89"/>
        <v>0</v>
      </c>
      <c r="N269" s="144">
        <f t="shared" si="89"/>
        <v>0</v>
      </c>
      <c r="O269" s="145">
        <f t="shared" si="89"/>
        <v>0</v>
      </c>
      <c r="P269" s="139" t="str">
        <f t="shared" si="84"/>
        <v/>
      </c>
      <c r="V269" s="11" t="s">
        <v>412</v>
      </c>
      <c r="W269" s="10" t="s">
        <v>82</v>
      </c>
      <c r="X269" s="5" t="s">
        <v>78</v>
      </c>
      <c r="Y269" s="5" t="s">
        <v>404</v>
      </c>
      <c r="Z269" s="5" t="s">
        <v>80</v>
      </c>
      <c r="AA269" s="158" t="s">
        <v>405</v>
      </c>
      <c r="AB269" s="2">
        <f t="shared" si="71"/>
        <v>9</v>
      </c>
      <c r="AC269" s="2">
        <f t="shared" si="72"/>
        <v>2</v>
      </c>
      <c r="AD269" s="20" t="b">
        <f>FALSE</f>
        <v>0</v>
      </c>
      <c r="AE269" s="20" t="b">
        <f t="shared" si="73"/>
        <v>0</v>
      </c>
      <c r="AF269" s="20" t="b">
        <f t="shared" si="74"/>
        <v>0</v>
      </c>
      <c r="AG269" s="6" t="str">
        <f t="shared" si="75"/>
        <v/>
      </c>
      <c r="AH269"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v>
      </c>
      <c r="AI269" s="6" t="str">
        <f t="shared" si="76"/>
        <v/>
      </c>
      <c r="AJ269"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v>
      </c>
      <c r="AK269" s="3" t="s">
        <v>27</v>
      </c>
    </row>
    <row r="270" spans="1:37" ht="39.950000000000003" customHeight="1">
      <c r="A270"/>
      <c r="B270" s="44">
        <v>244</v>
      </c>
      <c r="C270" s="11"/>
      <c r="D270" s="146" t="str">
        <f t="shared" si="80"/>
        <v/>
      </c>
      <c r="E270" s="141" t="str">
        <f t="shared" si="81"/>
        <v/>
      </c>
      <c r="F270" s="142" t="str">
        <f t="shared" si="82"/>
        <v/>
      </c>
      <c r="G270" s="143" t="str">
        <f t="shared" si="83"/>
        <v/>
      </c>
      <c r="H270" s="144">
        <f t="shared" si="89"/>
        <v>0</v>
      </c>
      <c r="I270" s="144">
        <f t="shared" si="89"/>
        <v>0</v>
      </c>
      <c r="J270" s="144">
        <f t="shared" si="89"/>
        <v>0</v>
      </c>
      <c r="K270" s="144">
        <f t="shared" si="89"/>
        <v>0</v>
      </c>
      <c r="L270" s="144">
        <f t="shared" si="89"/>
        <v>0</v>
      </c>
      <c r="M270" s="144">
        <f t="shared" si="89"/>
        <v>0</v>
      </c>
      <c r="N270" s="144">
        <f t="shared" si="89"/>
        <v>0</v>
      </c>
      <c r="O270" s="145">
        <f t="shared" si="89"/>
        <v>0</v>
      </c>
      <c r="P270" s="139" t="str">
        <f t="shared" si="84"/>
        <v/>
      </c>
      <c r="V270" s="11" t="s">
        <v>413</v>
      </c>
      <c r="W270" s="10" t="s">
        <v>82</v>
      </c>
      <c r="X270" s="7" t="s">
        <v>78</v>
      </c>
      <c r="Y270" s="7" t="s">
        <v>404</v>
      </c>
      <c r="Z270" s="7" t="s">
        <v>80</v>
      </c>
      <c r="AA270" s="158" t="s">
        <v>405</v>
      </c>
      <c r="AB270" s="1">
        <f t="shared" si="71"/>
        <v>7</v>
      </c>
      <c r="AC270" s="1">
        <f t="shared" si="72"/>
        <v>2</v>
      </c>
      <c r="AD270" s="21" t="b">
        <f>FALSE</f>
        <v>0</v>
      </c>
      <c r="AE270" s="21" t="b">
        <f t="shared" si="73"/>
        <v>0</v>
      </c>
      <c r="AF270" s="21" t="b">
        <f t="shared" si="74"/>
        <v>0</v>
      </c>
      <c r="AG270" s="6" t="str">
        <f t="shared" si="75"/>
        <v/>
      </c>
      <c r="AH270"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v>
      </c>
      <c r="AI270" s="6" t="str">
        <f t="shared" si="76"/>
        <v/>
      </c>
      <c r="AJ270"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v>
      </c>
      <c r="AK270" s="3" t="s">
        <v>27</v>
      </c>
    </row>
    <row r="271" spans="1:37" ht="39.950000000000003" customHeight="1">
      <c r="A271"/>
      <c r="B271" s="43">
        <v>245</v>
      </c>
      <c r="C271" s="11"/>
      <c r="D271" s="146" t="str">
        <f t="shared" si="80"/>
        <v/>
      </c>
      <c r="E271" s="141" t="str">
        <f t="shared" si="81"/>
        <v/>
      </c>
      <c r="F271" s="142" t="str">
        <f t="shared" si="82"/>
        <v/>
      </c>
      <c r="G271" s="143" t="str">
        <f t="shared" si="83"/>
        <v/>
      </c>
      <c r="H271" s="144">
        <f t="shared" si="89"/>
        <v>0</v>
      </c>
      <c r="I271" s="144">
        <f t="shared" si="89"/>
        <v>0</v>
      </c>
      <c r="J271" s="144">
        <f t="shared" si="89"/>
        <v>0</v>
      </c>
      <c r="K271" s="144">
        <f t="shared" si="89"/>
        <v>0</v>
      </c>
      <c r="L271" s="144">
        <f t="shared" si="89"/>
        <v>0</v>
      </c>
      <c r="M271" s="144">
        <f t="shared" si="89"/>
        <v>0</v>
      </c>
      <c r="N271" s="144">
        <f t="shared" si="89"/>
        <v>0</v>
      </c>
      <c r="O271" s="145">
        <f t="shared" si="89"/>
        <v>0</v>
      </c>
      <c r="P271" s="139" t="str">
        <f t="shared" si="84"/>
        <v/>
      </c>
      <c r="V271" s="11" t="s">
        <v>414</v>
      </c>
      <c r="W271" s="10" t="s">
        <v>82</v>
      </c>
      <c r="X271" s="5" t="s">
        <v>78</v>
      </c>
      <c r="Y271" s="5" t="s">
        <v>404</v>
      </c>
      <c r="Z271" s="5" t="s">
        <v>80</v>
      </c>
      <c r="AA271" s="158" t="s">
        <v>405</v>
      </c>
      <c r="AB271" s="2">
        <f t="shared" ref="AB271:AB314" si="90">IF(V271="","",LEN(V271))</f>
        <v>11</v>
      </c>
      <c r="AC271" s="2">
        <f t="shared" ref="AC271:AC314" si="91">IF(X271="","",IF(X271="CRITIQUE",3,IF(X271="VIGILANCE",2,1)))</f>
        <v>2</v>
      </c>
      <c r="AD271" s="20" t="b">
        <f>FALSE</f>
        <v>0</v>
      </c>
      <c r="AE271" s="20" t="b">
        <f t="shared" ref="AE271:AE314" si="92">IF(V271="",FALSE,IF(Z271="contient",ISNUMBER(SEARCH(LOWER(TRIM(V271)),$V$5)),ISNUMBER(SEARCH(" "&amp;LOWER(TRIM(V271))&amp;" ",$V$5))))</f>
        <v>0</v>
      </c>
      <c r="AF271" s="20" t="b">
        <f t="shared" ref="AF271:AF314" si="93">AE271</f>
        <v>0</v>
      </c>
      <c r="AG271" s="6" t="str">
        <f t="shared" ref="AG271:AG314" si="94">IF(AF271,Y271&amp;" "&amp;W271&amp;" : "&amp;V271,"")</f>
        <v/>
      </c>
      <c r="AH271" s="19" t="str">
        <f t="shared" si="77"/>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v>
      </c>
      <c r="AI271" s="6" t="str">
        <f t="shared" ref="AI271:AI314" si="95">IF(AND(AF271,AA271&lt;&gt;""),Y271&amp;" "&amp;AA271,"")</f>
        <v/>
      </c>
      <c r="AJ271" s="19" t="str">
        <f t="shared" si="78"/>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v>
      </c>
      <c r="AK271" s="3" t="s">
        <v>27</v>
      </c>
    </row>
    <row r="272" spans="1:37" ht="39.950000000000003" customHeight="1">
      <c r="A272"/>
      <c r="B272" s="44">
        <v>246</v>
      </c>
      <c r="C272" s="11"/>
      <c r="D272" s="146" t="str">
        <f t="shared" si="80"/>
        <v/>
      </c>
      <c r="E272" s="141" t="str">
        <f t="shared" si="81"/>
        <v/>
      </c>
      <c r="F272" s="142" t="str">
        <f t="shared" si="82"/>
        <v/>
      </c>
      <c r="G272" s="143" t="str">
        <f t="shared" si="83"/>
        <v/>
      </c>
      <c r="H272" s="144">
        <f t="shared" si="89"/>
        <v>0</v>
      </c>
      <c r="I272" s="144">
        <f t="shared" si="89"/>
        <v>0</v>
      </c>
      <c r="J272" s="144">
        <f t="shared" si="89"/>
        <v>0</v>
      </c>
      <c r="K272" s="144">
        <f t="shared" si="89"/>
        <v>0</v>
      </c>
      <c r="L272" s="144">
        <f t="shared" si="89"/>
        <v>0</v>
      </c>
      <c r="M272" s="144">
        <f t="shared" si="89"/>
        <v>0</v>
      </c>
      <c r="N272" s="144">
        <f t="shared" si="89"/>
        <v>0</v>
      </c>
      <c r="O272" s="145">
        <f t="shared" si="89"/>
        <v>0</v>
      </c>
      <c r="P272" s="139" t="str">
        <f t="shared" si="84"/>
        <v/>
      </c>
      <c r="V272" s="11" t="s">
        <v>415</v>
      </c>
      <c r="W272" s="10" t="s">
        <v>82</v>
      </c>
      <c r="X272" s="7" t="s">
        <v>78</v>
      </c>
      <c r="Y272" s="7" t="s">
        <v>404</v>
      </c>
      <c r="Z272" s="7" t="s">
        <v>80</v>
      </c>
      <c r="AA272" s="158" t="s">
        <v>405</v>
      </c>
      <c r="AB272" s="1">
        <f t="shared" si="90"/>
        <v>9</v>
      </c>
      <c r="AC272" s="1">
        <f t="shared" si="91"/>
        <v>2</v>
      </c>
      <c r="AD272" s="21" t="b">
        <f>FALSE</f>
        <v>0</v>
      </c>
      <c r="AE272" s="21" t="b">
        <f t="shared" si="92"/>
        <v>0</v>
      </c>
      <c r="AF272" s="21" t="b">
        <f t="shared" si="93"/>
        <v>0</v>
      </c>
      <c r="AG272" s="6" t="str">
        <f t="shared" si="94"/>
        <v/>
      </c>
      <c r="AH272" s="19" t="str">
        <f t="shared" ref="AH272:AH314" si="96">IF(AG272="",AH271,IF(AH271="",AG272,AH271&amp;CHAR(10)&amp;AG272))</f>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v>
      </c>
      <c r="AI272" s="6" t="str">
        <f t="shared" si="95"/>
        <v/>
      </c>
      <c r="AJ272" s="19" t="str">
        <f t="shared" ref="AJ272:AJ314" si="97">IF(AI272="",AJ271,IF(AJ271="",AI272,AJ271&amp;CHAR(10)&amp;AI272))</f>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v>
      </c>
      <c r="AK272" s="3" t="s">
        <v>27</v>
      </c>
    </row>
    <row r="273" spans="1:37" ht="39.950000000000003" customHeight="1">
      <c r="A273"/>
      <c r="B273" s="43">
        <v>247</v>
      </c>
      <c r="C273" s="11"/>
      <c r="D273" s="146" t="str">
        <f t="shared" si="80"/>
        <v/>
      </c>
      <c r="E273" s="141" t="str">
        <f t="shared" si="81"/>
        <v/>
      </c>
      <c r="F273" s="142" t="str">
        <f t="shared" si="82"/>
        <v/>
      </c>
      <c r="G273" s="143" t="str">
        <f t="shared" si="83"/>
        <v/>
      </c>
      <c r="H273" s="144">
        <f t="shared" si="89"/>
        <v>0</v>
      </c>
      <c r="I273" s="144">
        <f t="shared" si="89"/>
        <v>0</v>
      </c>
      <c r="J273" s="144">
        <f t="shared" si="89"/>
        <v>0</v>
      </c>
      <c r="K273" s="144">
        <f t="shared" si="89"/>
        <v>0</v>
      </c>
      <c r="L273" s="144">
        <f t="shared" si="89"/>
        <v>0</v>
      </c>
      <c r="M273" s="144">
        <f t="shared" si="89"/>
        <v>0</v>
      </c>
      <c r="N273" s="144">
        <f t="shared" si="89"/>
        <v>0</v>
      </c>
      <c r="O273" s="145">
        <f t="shared" si="89"/>
        <v>0</v>
      </c>
      <c r="P273" s="139" t="str">
        <f t="shared" si="84"/>
        <v/>
      </c>
      <c r="V273" s="11" t="s">
        <v>416</v>
      </c>
      <c r="W273" s="10" t="s">
        <v>82</v>
      </c>
      <c r="X273" s="5" t="s">
        <v>78</v>
      </c>
      <c r="Y273" s="5" t="s">
        <v>404</v>
      </c>
      <c r="Z273" s="5" t="s">
        <v>80</v>
      </c>
      <c r="AA273" s="158" t="s">
        <v>405</v>
      </c>
      <c r="AB273" s="2">
        <f t="shared" si="90"/>
        <v>9</v>
      </c>
      <c r="AC273" s="2">
        <f t="shared" si="91"/>
        <v>2</v>
      </c>
      <c r="AD273" s="20" t="b">
        <f>FALSE</f>
        <v>0</v>
      </c>
      <c r="AE273" s="20" t="b">
        <f t="shared" si="92"/>
        <v>0</v>
      </c>
      <c r="AF273" s="20" t="b">
        <f t="shared" si="93"/>
        <v>0</v>
      </c>
      <c r="AG273" s="6" t="str">
        <f t="shared" si="94"/>
        <v/>
      </c>
      <c r="AH273"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v>
      </c>
      <c r="AI273" s="6" t="str">
        <f t="shared" si="95"/>
        <v/>
      </c>
      <c r="AJ273"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v>
      </c>
      <c r="AK273" s="3" t="s">
        <v>27</v>
      </c>
    </row>
    <row r="274" spans="1:37" ht="39.950000000000003" customHeight="1">
      <c r="A274"/>
      <c r="B274" s="44">
        <v>248</v>
      </c>
      <c r="C274" s="11"/>
      <c r="D274" s="146" t="str">
        <f t="shared" si="80"/>
        <v/>
      </c>
      <c r="E274" s="141" t="str">
        <f t="shared" si="81"/>
        <v/>
      </c>
      <c r="F274" s="142" t="str">
        <f t="shared" si="82"/>
        <v/>
      </c>
      <c r="G274" s="143" t="str">
        <f t="shared" si="83"/>
        <v/>
      </c>
      <c r="H274" s="144">
        <f t="shared" si="89"/>
        <v>0</v>
      </c>
      <c r="I274" s="144">
        <f t="shared" si="89"/>
        <v>0</v>
      </c>
      <c r="J274" s="144">
        <f t="shared" si="89"/>
        <v>0</v>
      </c>
      <c r="K274" s="144">
        <f t="shared" si="89"/>
        <v>0</v>
      </c>
      <c r="L274" s="144">
        <f t="shared" si="89"/>
        <v>0</v>
      </c>
      <c r="M274" s="144">
        <f t="shared" si="89"/>
        <v>0</v>
      </c>
      <c r="N274" s="144">
        <f t="shared" si="89"/>
        <v>0</v>
      </c>
      <c r="O274" s="145">
        <f t="shared" si="89"/>
        <v>0</v>
      </c>
      <c r="P274" s="139" t="str">
        <f t="shared" si="84"/>
        <v/>
      </c>
      <c r="V274" s="11" t="s">
        <v>417</v>
      </c>
      <c r="W274" s="10" t="s">
        <v>82</v>
      </c>
      <c r="X274" s="7" t="s">
        <v>78</v>
      </c>
      <c r="Y274" s="7" t="s">
        <v>404</v>
      </c>
      <c r="Z274" s="7" t="s">
        <v>80</v>
      </c>
      <c r="AA274" s="158" t="s">
        <v>405</v>
      </c>
      <c r="AB274" s="1">
        <f t="shared" si="90"/>
        <v>15</v>
      </c>
      <c r="AC274" s="1">
        <f t="shared" si="91"/>
        <v>2</v>
      </c>
      <c r="AD274" s="21" t="b">
        <f>FALSE</f>
        <v>0</v>
      </c>
      <c r="AE274" s="21" t="b">
        <f t="shared" si="92"/>
        <v>1</v>
      </c>
      <c r="AF274" s="21" t="b">
        <f t="shared" si="93"/>
        <v>1</v>
      </c>
      <c r="AG274" s="6" t="str">
        <f t="shared" si="94"/>
        <v>📦 Conditionnement &amp; étiquetage : conditionnement</v>
      </c>
      <c r="AH274"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v>
      </c>
      <c r="AI274" s="6" t="str">
        <f t="shared" si="95"/>
        <v>📦 Conditionnement : respecter chaîne du froid, propreté poste, paramètres sous-vide/MAP.</v>
      </c>
      <c r="AJ274"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v>
      </c>
      <c r="AK274" s="3" t="s">
        <v>27</v>
      </c>
    </row>
    <row r="275" spans="1:37" ht="39.950000000000003" customHeight="1">
      <c r="A275"/>
      <c r="B275" s="43">
        <v>249</v>
      </c>
      <c r="C275" s="11"/>
      <c r="D275" s="146" t="str">
        <f t="shared" si="80"/>
        <v/>
      </c>
      <c r="E275" s="141" t="str">
        <f t="shared" si="81"/>
        <v/>
      </c>
      <c r="F275" s="142" t="str">
        <f t="shared" si="82"/>
        <v/>
      </c>
      <c r="G275" s="143" t="str">
        <f t="shared" si="83"/>
        <v/>
      </c>
      <c r="H275" s="144">
        <f t="shared" si="89"/>
        <v>0</v>
      </c>
      <c r="I275" s="144">
        <f t="shared" si="89"/>
        <v>0</v>
      </c>
      <c r="J275" s="144">
        <f t="shared" si="89"/>
        <v>0</v>
      </c>
      <c r="K275" s="144">
        <f t="shared" si="89"/>
        <v>0</v>
      </c>
      <c r="L275" s="144">
        <f t="shared" si="89"/>
        <v>0</v>
      </c>
      <c r="M275" s="144">
        <f t="shared" si="89"/>
        <v>0</v>
      </c>
      <c r="N275" s="144">
        <f t="shared" si="89"/>
        <v>0</v>
      </c>
      <c r="O275" s="145">
        <f t="shared" si="89"/>
        <v>0</v>
      </c>
      <c r="P275" s="139" t="str">
        <f t="shared" si="84"/>
        <v/>
      </c>
      <c r="V275" s="11" t="s">
        <v>418</v>
      </c>
      <c r="W275" s="10" t="s">
        <v>82</v>
      </c>
      <c r="X275" s="5" t="s">
        <v>157</v>
      </c>
      <c r="Y275" s="5" t="s">
        <v>272</v>
      </c>
      <c r="Z275" s="5" t="s">
        <v>80</v>
      </c>
      <c r="AA275" s="158" t="s">
        <v>419</v>
      </c>
      <c r="AB275" s="2">
        <f t="shared" si="90"/>
        <v>3</v>
      </c>
      <c r="AC275" s="2">
        <f t="shared" si="91"/>
        <v>3</v>
      </c>
      <c r="AD275" s="20" t="b">
        <f>FALSE</f>
        <v>0</v>
      </c>
      <c r="AE275" s="20" t="b">
        <f t="shared" si="92"/>
        <v>1</v>
      </c>
      <c r="AF275" s="20" t="b">
        <f t="shared" si="93"/>
        <v>1</v>
      </c>
      <c r="AG275" s="6" t="str">
        <f t="shared" si="94"/>
        <v>🏷️ Conditionnement &amp; étiquetage : dlc</v>
      </c>
      <c r="AH275"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v>
      </c>
      <c r="AI275" s="6" t="str">
        <f t="shared" si="95"/>
        <v>🏷️ Étiquetage : dates, ingrédients, allergènes, lot; cohérence avec production et conservation.</v>
      </c>
      <c r="AJ275"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v>
      </c>
      <c r="AK275" s="3" t="s">
        <v>27</v>
      </c>
    </row>
    <row r="276" spans="1:37" ht="39.950000000000003" customHeight="1">
      <c r="A276"/>
      <c r="B276" s="44">
        <v>250</v>
      </c>
      <c r="C276" s="11"/>
      <c r="D276" s="146" t="str">
        <f t="shared" si="80"/>
        <v/>
      </c>
      <c r="E276" s="141" t="str">
        <f t="shared" si="81"/>
        <v/>
      </c>
      <c r="F276" s="142" t="str">
        <f t="shared" si="82"/>
        <v/>
      </c>
      <c r="G276" s="143" t="str">
        <f t="shared" si="83"/>
        <v/>
      </c>
      <c r="H276" s="144">
        <f t="shared" si="89"/>
        <v>0</v>
      </c>
      <c r="I276" s="144">
        <f t="shared" si="89"/>
        <v>0</v>
      </c>
      <c r="J276" s="144">
        <f t="shared" si="89"/>
        <v>0</v>
      </c>
      <c r="K276" s="144">
        <f t="shared" si="89"/>
        <v>0</v>
      </c>
      <c r="L276" s="144">
        <f t="shared" si="89"/>
        <v>0</v>
      </c>
      <c r="M276" s="144">
        <f t="shared" si="89"/>
        <v>0</v>
      </c>
      <c r="N276" s="144">
        <f t="shared" si="89"/>
        <v>0</v>
      </c>
      <c r="O276" s="145">
        <f t="shared" si="89"/>
        <v>0</v>
      </c>
      <c r="P276" s="139" t="str">
        <f t="shared" si="84"/>
        <v/>
      </c>
      <c r="V276" s="11" t="s">
        <v>420</v>
      </c>
      <c r="W276" s="10" t="s">
        <v>82</v>
      </c>
      <c r="X276" s="7" t="s">
        <v>157</v>
      </c>
      <c r="Y276" s="7" t="s">
        <v>272</v>
      </c>
      <c r="Z276" s="7" t="s">
        <v>80</v>
      </c>
      <c r="AA276" s="158" t="s">
        <v>419</v>
      </c>
      <c r="AB276" s="1">
        <f t="shared" si="90"/>
        <v>3</v>
      </c>
      <c r="AC276" s="1">
        <f t="shared" si="91"/>
        <v>3</v>
      </c>
      <c r="AD276" s="21" t="b">
        <f>FALSE</f>
        <v>0</v>
      </c>
      <c r="AE276" s="21" t="b">
        <f t="shared" si="92"/>
        <v>0</v>
      </c>
      <c r="AF276" s="21" t="b">
        <f t="shared" si="93"/>
        <v>0</v>
      </c>
      <c r="AG276" s="6" t="str">
        <f t="shared" si="94"/>
        <v/>
      </c>
      <c r="AH276"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v>
      </c>
      <c r="AI276" s="6" t="str">
        <f t="shared" si="95"/>
        <v/>
      </c>
      <c r="AJ276"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v>
      </c>
      <c r="AK276" s="3" t="s">
        <v>27</v>
      </c>
    </row>
    <row r="277" spans="1:37" ht="39.950000000000003" customHeight="1">
      <c r="A277"/>
      <c r="B277" s="43">
        <v>251</v>
      </c>
      <c r="C277" s="11"/>
      <c r="D277" s="146" t="str">
        <f t="shared" si="80"/>
        <v/>
      </c>
      <c r="E277" s="141" t="str">
        <f t="shared" si="81"/>
        <v/>
      </c>
      <c r="F277" s="142" t="str">
        <f t="shared" si="82"/>
        <v/>
      </c>
      <c r="G277" s="143" t="str">
        <f t="shared" si="83"/>
        <v/>
      </c>
      <c r="H277" s="144">
        <f t="shared" ref="H277:O286" si="98">IF($G277="",0,--((SUMPRODUCT(--($V$15:$V$314&lt;&gt;""),--($W$15:$W$314=H$26),--($Z$15:$Z$314="contient"),--ISNUMBER(SEARCH(LOWER(TRIM($V$15:$V$314)),$G277)))+SUMPRODUCT(--($V$15:$V$314&lt;&gt;""),--($W$15:$W$314=H$26),--($Z$15:$Z$314="mot"),--ISNUMBER(SEARCH(" "&amp;LOWER(TRIM($V$15:$V$314))&amp;" ",$G277))))&gt;0))</f>
        <v>0</v>
      </c>
      <c r="I277" s="144">
        <f t="shared" si="98"/>
        <v>0</v>
      </c>
      <c r="J277" s="144">
        <f t="shared" si="98"/>
        <v>0</v>
      </c>
      <c r="K277" s="144">
        <f t="shared" si="98"/>
        <v>0</v>
      </c>
      <c r="L277" s="144">
        <f t="shared" si="98"/>
        <v>0</v>
      </c>
      <c r="M277" s="144">
        <f t="shared" si="98"/>
        <v>0</v>
      </c>
      <c r="N277" s="144">
        <f t="shared" si="98"/>
        <v>0</v>
      </c>
      <c r="O277" s="145">
        <f t="shared" si="98"/>
        <v>0</v>
      </c>
      <c r="P277" s="139" t="str">
        <f t="shared" si="84"/>
        <v/>
      </c>
      <c r="V277" s="11" t="s">
        <v>421</v>
      </c>
      <c r="W277" s="10" t="s">
        <v>82</v>
      </c>
      <c r="X277" s="5" t="s">
        <v>157</v>
      </c>
      <c r="Y277" s="5" t="s">
        <v>272</v>
      </c>
      <c r="Z277" s="5" t="s">
        <v>80</v>
      </c>
      <c r="AA277" s="158" t="s">
        <v>419</v>
      </c>
      <c r="AB277" s="2">
        <f t="shared" si="90"/>
        <v>4</v>
      </c>
      <c r="AC277" s="2">
        <f t="shared" si="91"/>
        <v>3</v>
      </c>
      <c r="AD277" s="20" t="b">
        <f>FALSE</f>
        <v>0</v>
      </c>
      <c r="AE277" s="20" t="b">
        <f t="shared" si="92"/>
        <v>0</v>
      </c>
      <c r="AF277" s="20" t="b">
        <f t="shared" si="93"/>
        <v>0</v>
      </c>
      <c r="AG277" s="6" t="str">
        <f t="shared" si="94"/>
        <v/>
      </c>
      <c r="AH277"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v>
      </c>
      <c r="AI277" s="6" t="str">
        <f t="shared" si="95"/>
        <v/>
      </c>
      <c r="AJ277"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v>
      </c>
      <c r="AK277" s="3" t="s">
        <v>27</v>
      </c>
    </row>
    <row r="278" spans="1:37" ht="39.950000000000003" customHeight="1">
      <c r="A278"/>
      <c r="B278" s="44">
        <v>252</v>
      </c>
      <c r="C278" s="11"/>
      <c r="D278" s="146" t="str">
        <f t="shared" si="80"/>
        <v/>
      </c>
      <c r="E278" s="141" t="str">
        <f t="shared" si="81"/>
        <v/>
      </c>
      <c r="F278" s="142" t="str">
        <f t="shared" si="82"/>
        <v/>
      </c>
      <c r="G278" s="143" t="str">
        <f t="shared" si="83"/>
        <v/>
      </c>
      <c r="H278" s="144">
        <f t="shared" si="98"/>
        <v>0</v>
      </c>
      <c r="I278" s="144">
        <f t="shared" si="98"/>
        <v>0</v>
      </c>
      <c r="J278" s="144">
        <f t="shared" si="98"/>
        <v>0</v>
      </c>
      <c r="K278" s="144">
        <f t="shared" si="98"/>
        <v>0</v>
      </c>
      <c r="L278" s="144">
        <f t="shared" si="98"/>
        <v>0</v>
      </c>
      <c r="M278" s="144">
        <f t="shared" si="98"/>
        <v>0</v>
      </c>
      <c r="N278" s="144">
        <f t="shared" si="98"/>
        <v>0</v>
      </c>
      <c r="O278" s="145">
        <f t="shared" si="98"/>
        <v>0</v>
      </c>
      <c r="P278" s="139" t="str">
        <f t="shared" si="84"/>
        <v/>
      </c>
      <c r="V278" s="11" t="s">
        <v>422</v>
      </c>
      <c r="W278" s="10" t="s">
        <v>82</v>
      </c>
      <c r="X278" s="7" t="s">
        <v>157</v>
      </c>
      <c r="Y278" s="7" t="s">
        <v>272</v>
      </c>
      <c r="Z278" s="7" t="s">
        <v>163</v>
      </c>
      <c r="AA278" s="158" t="s">
        <v>419</v>
      </c>
      <c r="AB278" s="1">
        <f t="shared" si="90"/>
        <v>11</v>
      </c>
      <c r="AC278" s="1">
        <f t="shared" si="91"/>
        <v>3</v>
      </c>
      <c r="AD278" s="21" t="b">
        <f>FALSE</f>
        <v>0</v>
      </c>
      <c r="AE278" s="21" t="b">
        <f t="shared" si="92"/>
        <v>0</v>
      </c>
      <c r="AF278" s="21" t="b">
        <f t="shared" si="93"/>
        <v>0</v>
      </c>
      <c r="AG278" s="6" t="str">
        <f t="shared" si="94"/>
        <v/>
      </c>
      <c r="AH278"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v>
      </c>
      <c r="AI278" s="6" t="str">
        <f t="shared" si="95"/>
        <v/>
      </c>
      <c r="AJ278"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v>
      </c>
      <c r="AK278" s="3" t="s">
        <v>27</v>
      </c>
    </row>
    <row r="279" spans="1:37" ht="39.950000000000003" customHeight="1">
      <c r="A279"/>
      <c r="B279" s="43">
        <v>253</v>
      </c>
      <c r="C279" s="11"/>
      <c r="D279" s="146" t="str">
        <f t="shared" si="80"/>
        <v/>
      </c>
      <c r="E279" s="141" t="str">
        <f t="shared" si="81"/>
        <v/>
      </c>
      <c r="F279" s="142" t="str">
        <f t="shared" si="82"/>
        <v/>
      </c>
      <c r="G279" s="143" t="str">
        <f t="shared" si="83"/>
        <v/>
      </c>
      <c r="H279" s="144">
        <f t="shared" si="98"/>
        <v>0</v>
      </c>
      <c r="I279" s="144">
        <f t="shared" si="98"/>
        <v>0</v>
      </c>
      <c r="J279" s="144">
        <f t="shared" si="98"/>
        <v>0</v>
      </c>
      <c r="K279" s="144">
        <f t="shared" si="98"/>
        <v>0</v>
      </c>
      <c r="L279" s="144">
        <f t="shared" si="98"/>
        <v>0</v>
      </c>
      <c r="M279" s="144">
        <f t="shared" si="98"/>
        <v>0</v>
      </c>
      <c r="N279" s="144">
        <f t="shared" si="98"/>
        <v>0</v>
      </c>
      <c r="O279" s="145">
        <f t="shared" si="98"/>
        <v>0</v>
      </c>
      <c r="P279" s="139" t="str">
        <f t="shared" si="84"/>
        <v/>
      </c>
      <c r="V279" s="11" t="s">
        <v>423</v>
      </c>
      <c r="W279" s="10" t="s">
        <v>82</v>
      </c>
      <c r="X279" s="5" t="s">
        <v>157</v>
      </c>
      <c r="Y279" s="5" t="s">
        <v>272</v>
      </c>
      <c r="Z279" s="5" t="s">
        <v>163</v>
      </c>
      <c r="AA279" s="158" t="s">
        <v>419</v>
      </c>
      <c r="AB279" s="2">
        <f t="shared" si="90"/>
        <v>19</v>
      </c>
      <c r="AC279" s="2">
        <f t="shared" si="91"/>
        <v>3</v>
      </c>
      <c r="AD279" s="20" t="b">
        <f>FALSE</f>
        <v>0</v>
      </c>
      <c r="AE279" s="20" t="b">
        <f t="shared" si="92"/>
        <v>0</v>
      </c>
      <c r="AF279" s="20" t="b">
        <f t="shared" si="93"/>
        <v>0</v>
      </c>
      <c r="AG279" s="6" t="str">
        <f t="shared" si="94"/>
        <v/>
      </c>
      <c r="AH279"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v>
      </c>
      <c r="AI279" s="6" t="str">
        <f t="shared" si="95"/>
        <v/>
      </c>
      <c r="AJ279"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v>
      </c>
      <c r="AK279" s="3" t="s">
        <v>27</v>
      </c>
    </row>
    <row r="280" spans="1:37" ht="39.950000000000003" customHeight="1">
      <c r="A280"/>
      <c r="B280" s="44">
        <v>254</v>
      </c>
      <c r="C280" s="11"/>
      <c r="D280" s="146" t="str">
        <f t="shared" si="80"/>
        <v/>
      </c>
      <c r="E280" s="141" t="str">
        <f t="shared" si="81"/>
        <v/>
      </c>
      <c r="F280" s="142" t="str">
        <f t="shared" si="82"/>
        <v/>
      </c>
      <c r="G280" s="143" t="str">
        <f t="shared" si="83"/>
        <v/>
      </c>
      <c r="H280" s="144">
        <f t="shared" si="98"/>
        <v>0</v>
      </c>
      <c r="I280" s="144">
        <f t="shared" si="98"/>
        <v>0</v>
      </c>
      <c r="J280" s="144">
        <f t="shared" si="98"/>
        <v>0</v>
      </c>
      <c r="K280" s="144">
        <f t="shared" si="98"/>
        <v>0</v>
      </c>
      <c r="L280" s="144">
        <f t="shared" si="98"/>
        <v>0</v>
      </c>
      <c r="M280" s="144">
        <f t="shared" si="98"/>
        <v>0</v>
      </c>
      <c r="N280" s="144">
        <f t="shared" si="98"/>
        <v>0</v>
      </c>
      <c r="O280" s="145">
        <f t="shared" si="98"/>
        <v>0</v>
      </c>
      <c r="P280" s="139" t="str">
        <f t="shared" si="84"/>
        <v/>
      </c>
      <c r="V280" s="11" t="s">
        <v>424</v>
      </c>
      <c r="W280" s="10" t="s">
        <v>82</v>
      </c>
      <c r="X280" s="7" t="s">
        <v>157</v>
      </c>
      <c r="Y280" s="7" t="s">
        <v>272</v>
      </c>
      <c r="Z280" s="7" t="s">
        <v>80</v>
      </c>
      <c r="AA280" s="158" t="s">
        <v>419</v>
      </c>
      <c r="AB280" s="1">
        <f t="shared" si="90"/>
        <v>10</v>
      </c>
      <c r="AC280" s="1">
        <f t="shared" si="91"/>
        <v>3</v>
      </c>
      <c r="AD280" s="21" t="b">
        <f>FALSE</f>
        <v>0</v>
      </c>
      <c r="AE280" s="21" t="b">
        <f t="shared" si="92"/>
        <v>1</v>
      </c>
      <c r="AF280" s="21" t="b">
        <f t="shared" si="93"/>
        <v>1</v>
      </c>
      <c r="AG280" s="6" t="str">
        <f t="shared" si="94"/>
        <v>🏷️ Conditionnement &amp; étiquetage : étiquetage</v>
      </c>
      <c r="AH280"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v>
      </c>
      <c r="AI280" s="6" t="str">
        <f t="shared" si="95"/>
        <v>🏷️ Étiquetage : dates, ingrédients, allergènes, lot; cohérence avec production et conservation.</v>
      </c>
      <c r="AJ280"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v>
      </c>
      <c r="AK280" s="3" t="s">
        <v>27</v>
      </c>
    </row>
    <row r="281" spans="1:37" ht="39.950000000000003" customHeight="1">
      <c r="A281"/>
      <c r="B281" s="43">
        <v>255</v>
      </c>
      <c r="C281" s="11"/>
      <c r="D281" s="146" t="str">
        <f t="shared" si="80"/>
        <v/>
      </c>
      <c r="E281" s="141" t="str">
        <f t="shared" si="81"/>
        <v/>
      </c>
      <c r="F281" s="142" t="str">
        <f t="shared" si="82"/>
        <v/>
      </c>
      <c r="G281" s="143" t="str">
        <f t="shared" si="83"/>
        <v/>
      </c>
      <c r="H281" s="144">
        <f t="shared" si="98"/>
        <v>0</v>
      </c>
      <c r="I281" s="144">
        <f t="shared" si="98"/>
        <v>0</v>
      </c>
      <c r="J281" s="144">
        <f t="shared" si="98"/>
        <v>0</v>
      </c>
      <c r="K281" s="144">
        <f t="shared" si="98"/>
        <v>0</v>
      </c>
      <c r="L281" s="144">
        <f t="shared" si="98"/>
        <v>0</v>
      </c>
      <c r="M281" s="144">
        <f t="shared" si="98"/>
        <v>0</v>
      </c>
      <c r="N281" s="144">
        <f t="shared" si="98"/>
        <v>0</v>
      </c>
      <c r="O281" s="145">
        <f t="shared" si="98"/>
        <v>0</v>
      </c>
      <c r="P281" s="139" t="str">
        <f t="shared" si="84"/>
        <v/>
      </c>
      <c r="V281" s="11" t="s">
        <v>425</v>
      </c>
      <c r="W281" s="10" t="s">
        <v>82</v>
      </c>
      <c r="X281" s="5" t="s">
        <v>157</v>
      </c>
      <c r="Y281" s="5" t="s">
        <v>272</v>
      </c>
      <c r="Z281" s="5" t="s">
        <v>80</v>
      </c>
      <c r="AA281" s="158" t="s">
        <v>419</v>
      </c>
      <c r="AB281" s="2">
        <f t="shared" si="90"/>
        <v>10</v>
      </c>
      <c r="AC281" s="2">
        <f t="shared" si="91"/>
        <v>3</v>
      </c>
      <c r="AD281" s="20" t="b">
        <f>FALSE</f>
        <v>0</v>
      </c>
      <c r="AE281" s="20" t="b">
        <f t="shared" si="92"/>
        <v>0</v>
      </c>
      <c r="AF281" s="20" t="b">
        <f t="shared" si="93"/>
        <v>0</v>
      </c>
      <c r="AG281" s="6" t="str">
        <f t="shared" si="94"/>
        <v/>
      </c>
      <c r="AH281"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v>
      </c>
      <c r="AI281" s="6" t="str">
        <f t="shared" si="95"/>
        <v/>
      </c>
      <c r="AJ281"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v>
      </c>
      <c r="AK281" s="3" t="s">
        <v>27</v>
      </c>
    </row>
    <row r="282" spans="1:37" ht="39.950000000000003" customHeight="1">
      <c r="A282"/>
      <c r="B282" s="44">
        <v>256</v>
      </c>
      <c r="C282" s="11"/>
      <c r="D282" s="146" t="str">
        <f t="shared" si="80"/>
        <v/>
      </c>
      <c r="E282" s="141" t="str">
        <f t="shared" si="81"/>
        <v/>
      </c>
      <c r="F282" s="142" t="str">
        <f t="shared" si="82"/>
        <v/>
      </c>
      <c r="G282" s="143" t="str">
        <f t="shared" si="83"/>
        <v/>
      </c>
      <c r="H282" s="144">
        <f t="shared" si="98"/>
        <v>0</v>
      </c>
      <c r="I282" s="144">
        <f t="shared" si="98"/>
        <v>0</v>
      </c>
      <c r="J282" s="144">
        <f t="shared" si="98"/>
        <v>0</v>
      </c>
      <c r="K282" s="144">
        <f t="shared" si="98"/>
        <v>0</v>
      </c>
      <c r="L282" s="144">
        <f t="shared" si="98"/>
        <v>0</v>
      </c>
      <c r="M282" s="144">
        <f t="shared" si="98"/>
        <v>0</v>
      </c>
      <c r="N282" s="144">
        <f t="shared" si="98"/>
        <v>0</v>
      </c>
      <c r="O282" s="145">
        <f t="shared" si="98"/>
        <v>0</v>
      </c>
      <c r="P282" s="139" t="str">
        <f t="shared" si="84"/>
        <v/>
      </c>
      <c r="V282" s="11" t="s">
        <v>426</v>
      </c>
      <c r="W282" s="10" t="s">
        <v>82</v>
      </c>
      <c r="X282" s="7" t="s">
        <v>157</v>
      </c>
      <c r="Y282" s="7" t="s">
        <v>272</v>
      </c>
      <c r="Z282" s="7" t="s">
        <v>80</v>
      </c>
      <c r="AA282" s="158" t="s">
        <v>419</v>
      </c>
      <c r="AB282" s="1">
        <f t="shared" si="90"/>
        <v>11</v>
      </c>
      <c r="AC282" s="1">
        <f t="shared" si="91"/>
        <v>3</v>
      </c>
      <c r="AD282" s="21" t="b">
        <f>FALSE</f>
        <v>0</v>
      </c>
      <c r="AE282" s="21" t="b">
        <f t="shared" si="92"/>
        <v>1</v>
      </c>
      <c r="AF282" s="21" t="b">
        <f t="shared" si="93"/>
        <v>1</v>
      </c>
      <c r="AG282" s="6" t="str">
        <f t="shared" si="94"/>
        <v>🏷️ Conditionnement &amp; étiquetage : ingrédients</v>
      </c>
      <c r="AH282"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v>
      </c>
      <c r="AI282" s="6" t="str">
        <f t="shared" si="95"/>
        <v>🏷️ Étiquetage : dates, ingrédients, allergènes, lot; cohérence avec production et conservation.</v>
      </c>
      <c r="AJ282"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v>
      </c>
      <c r="AK282" s="3" t="s">
        <v>27</v>
      </c>
    </row>
    <row r="283" spans="1:37" ht="39.950000000000003" customHeight="1">
      <c r="A283"/>
      <c r="B283" s="43">
        <v>257</v>
      </c>
      <c r="C283" s="11"/>
      <c r="D283" s="146" t="str">
        <f t="shared" si="80"/>
        <v/>
      </c>
      <c r="E283" s="141" t="str">
        <f t="shared" si="81"/>
        <v/>
      </c>
      <c r="F283" s="142" t="str">
        <f t="shared" si="82"/>
        <v/>
      </c>
      <c r="G283" s="143" t="str">
        <f t="shared" si="83"/>
        <v/>
      </c>
      <c r="H283" s="144">
        <f t="shared" si="98"/>
        <v>0</v>
      </c>
      <c r="I283" s="144">
        <f t="shared" si="98"/>
        <v>0</v>
      </c>
      <c r="J283" s="144">
        <f t="shared" si="98"/>
        <v>0</v>
      </c>
      <c r="K283" s="144">
        <f t="shared" si="98"/>
        <v>0</v>
      </c>
      <c r="L283" s="144">
        <f t="shared" si="98"/>
        <v>0</v>
      </c>
      <c r="M283" s="144">
        <f t="shared" si="98"/>
        <v>0</v>
      </c>
      <c r="N283" s="144">
        <f t="shared" si="98"/>
        <v>0</v>
      </c>
      <c r="O283" s="145">
        <f t="shared" si="98"/>
        <v>0</v>
      </c>
      <c r="P283" s="139" t="str">
        <f t="shared" si="84"/>
        <v/>
      </c>
      <c r="V283" s="11" t="s">
        <v>427</v>
      </c>
      <c r="W283" s="10" t="s">
        <v>82</v>
      </c>
      <c r="X283" s="5" t="s">
        <v>157</v>
      </c>
      <c r="Y283" s="5" t="s">
        <v>272</v>
      </c>
      <c r="Z283" s="5" t="s">
        <v>80</v>
      </c>
      <c r="AA283" s="158" t="s">
        <v>419</v>
      </c>
      <c r="AB283" s="2">
        <f t="shared" si="90"/>
        <v>11</v>
      </c>
      <c r="AC283" s="2">
        <f t="shared" si="91"/>
        <v>3</v>
      </c>
      <c r="AD283" s="20" t="b">
        <f>FALSE</f>
        <v>0</v>
      </c>
      <c r="AE283" s="20" t="b">
        <f t="shared" si="92"/>
        <v>0</v>
      </c>
      <c r="AF283" s="20" t="b">
        <f t="shared" si="93"/>
        <v>0</v>
      </c>
      <c r="AG283" s="6" t="str">
        <f t="shared" si="94"/>
        <v/>
      </c>
      <c r="AH283"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v>
      </c>
      <c r="AI283" s="6" t="str">
        <f t="shared" si="95"/>
        <v/>
      </c>
      <c r="AJ283"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v>
      </c>
      <c r="AK283" s="3" t="s">
        <v>27</v>
      </c>
    </row>
    <row r="284" spans="1:37" ht="39.950000000000003" customHeight="1">
      <c r="A284"/>
      <c r="B284" s="44">
        <v>258</v>
      </c>
      <c r="C284" s="11"/>
      <c r="D284" s="146" t="str">
        <f t="shared" si="80"/>
        <v/>
      </c>
      <c r="E284" s="141" t="str">
        <f t="shared" si="81"/>
        <v/>
      </c>
      <c r="F284" s="142" t="str">
        <f t="shared" si="82"/>
        <v/>
      </c>
      <c r="G284" s="143" t="str">
        <f t="shared" si="83"/>
        <v/>
      </c>
      <c r="H284" s="144">
        <f t="shared" si="98"/>
        <v>0</v>
      </c>
      <c r="I284" s="144">
        <f t="shared" si="98"/>
        <v>0</v>
      </c>
      <c r="J284" s="144">
        <f t="shared" si="98"/>
        <v>0</v>
      </c>
      <c r="K284" s="144">
        <f t="shared" si="98"/>
        <v>0</v>
      </c>
      <c r="L284" s="144">
        <f t="shared" si="98"/>
        <v>0</v>
      </c>
      <c r="M284" s="144">
        <f t="shared" si="98"/>
        <v>0</v>
      </c>
      <c r="N284" s="144">
        <f t="shared" si="98"/>
        <v>0</v>
      </c>
      <c r="O284" s="145">
        <f t="shared" si="98"/>
        <v>0</v>
      </c>
      <c r="P284" s="139" t="str">
        <f t="shared" si="84"/>
        <v/>
      </c>
      <c r="V284" s="11" t="s">
        <v>428</v>
      </c>
      <c r="W284" s="10" t="s">
        <v>82</v>
      </c>
      <c r="X284" s="7" t="s">
        <v>157</v>
      </c>
      <c r="Y284" s="7" t="s">
        <v>272</v>
      </c>
      <c r="Z284" s="7" t="s">
        <v>163</v>
      </c>
      <c r="AA284" s="158" t="s">
        <v>419</v>
      </c>
      <c r="AB284" s="1">
        <f t="shared" si="90"/>
        <v>21</v>
      </c>
      <c r="AC284" s="1">
        <f t="shared" si="91"/>
        <v>3</v>
      </c>
      <c r="AD284" s="21" t="b">
        <f>FALSE</f>
        <v>0</v>
      </c>
      <c r="AE284" s="21" t="b">
        <f t="shared" si="92"/>
        <v>0</v>
      </c>
      <c r="AF284" s="21" t="b">
        <f t="shared" si="93"/>
        <v>0</v>
      </c>
      <c r="AG284" s="6" t="str">
        <f t="shared" si="94"/>
        <v/>
      </c>
      <c r="AH284"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v>
      </c>
      <c r="AI284" s="6" t="str">
        <f t="shared" si="95"/>
        <v/>
      </c>
      <c r="AJ284"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v>
      </c>
      <c r="AK284" s="3" t="s">
        <v>27</v>
      </c>
    </row>
    <row r="285" spans="1:37" ht="39.950000000000003" customHeight="1">
      <c r="A285"/>
      <c r="B285" s="43">
        <v>259</v>
      </c>
      <c r="C285" s="11"/>
      <c r="D285" s="146" t="str">
        <f t="shared" si="80"/>
        <v/>
      </c>
      <c r="E285" s="141" t="str">
        <f t="shared" si="81"/>
        <v/>
      </c>
      <c r="F285" s="142" t="str">
        <f t="shared" si="82"/>
        <v/>
      </c>
      <c r="G285" s="143" t="str">
        <f t="shared" si="83"/>
        <v/>
      </c>
      <c r="H285" s="144">
        <f t="shared" si="98"/>
        <v>0</v>
      </c>
      <c r="I285" s="144">
        <f t="shared" si="98"/>
        <v>0</v>
      </c>
      <c r="J285" s="144">
        <f t="shared" si="98"/>
        <v>0</v>
      </c>
      <c r="K285" s="144">
        <f t="shared" si="98"/>
        <v>0</v>
      </c>
      <c r="L285" s="144">
        <f t="shared" si="98"/>
        <v>0</v>
      </c>
      <c r="M285" s="144">
        <f t="shared" si="98"/>
        <v>0</v>
      </c>
      <c r="N285" s="144">
        <f t="shared" si="98"/>
        <v>0</v>
      </c>
      <c r="O285" s="145">
        <f t="shared" si="98"/>
        <v>0</v>
      </c>
      <c r="P285" s="139" t="str">
        <f t="shared" si="84"/>
        <v/>
      </c>
      <c r="V285" s="11" t="s">
        <v>429</v>
      </c>
      <c r="W285" s="10" t="s">
        <v>87</v>
      </c>
      <c r="X285" s="5" t="s">
        <v>157</v>
      </c>
      <c r="Y285" s="5" t="s">
        <v>430</v>
      </c>
      <c r="Z285" s="5" t="s">
        <v>80</v>
      </c>
      <c r="AA285" s="158" t="s">
        <v>431</v>
      </c>
      <c r="AB285" s="2">
        <f t="shared" si="90"/>
        <v>3</v>
      </c>
      <c r="AC285" s="2">
        <f t="shared" si="91"/>
        <v>3</v>
      </c>
      <c r="AD285" s="20" t="b">
        <f>FALSE</f>
        <v>0</v>
      </c>
      <c r="AE285" s="20" t="b">
        <f t="shared" si="92"/>
        <v>1</v>
      </c>
      <c r="AF285" s="20" t="b">
        <f t="shared" si="93"/>
        <v>1</v>
      </c>
      <c r="AG285" s="6" t="str">
        <f t="shared" si="94"/>
        <v>🧾 Traçabilité &amp; lots : lot</v>
      </c>
      <c r="AH285"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v>
      </c>
      <c r="AI285" s="6" t="str">
        <f t="shared" si="95"/>
        <v>🧾 Traçabilité : documenter fournisseur/lot/dates; conserver preuves; faciliter retrait-rappel.</v>
      </c>
      <c r="AJ285"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v>
      </c>
      <c r="AK285" s="3" t="s">
        <v>27</v>
      </c>
    </row>
    <row r="286" spans="1:37" ht="39.950000000000003" customHeight="1">
      <c r="A286"/>
      <c r="B286" s="44">
        <v>260</v>
      </c>
      <c r="C286" s="11"/>
      <c r="D286" s="146" t="str">
        <f t="shared" si="80"/>
        <v/>
      </c>
      <c r="E286" s="141" t="str">
        <f t="shared" si="81"/>
        <v/>
      </c>
      <c r="F286" s="142" t="str">
        <f t="shared" si="82"/>
        <v/>
      </c>
      <c r="G286" s="143" t="str">
        <f t="shared" si="83"/>
        <v/>
      </c>
      <c r="H286" s="144">
        <f t="shared" si="98"/>
        <v>0</v>
      </c>
      <c r="I286" s="144">
        <f t="shared" si="98"/>
        <v>0</v>
      </c>
      <c r="J286" s="144">
        <f t="shared" si="98"/>
        <v>0</v>
      </c>
      <c r="K286" s="144">
        <f t="shared" si="98"/>
        <v>0</v>
      </c>
      <c r="L286" s="144">
        <f t="shared" si="98"/>
        <v>0</v>
      </c>
      <c r="M286" s="144">
        <f t="shared" si="98"/>
        <v>0</v>
      </c>
      <c r="N286" s="144">
        <f t="shared" si="98"/>
        <v>0</v>
      </c>
      <c r="O286" s="145">
        <f t="shared" si="98"/>
        <v>0</v>
      </c>
      <c r="P286" s="139" t="str">
        <f t="shared" si="84"/>
        <v/>
      </c>
      <c r="V286" s="11" t="s">
        <v>432</v>
      </c>
      <c r="W286" s="10" t="s">
        <v>87</v>
      </c>
      <c r="X286" s="7" t="s">
        <v>157</v>
      </c>
      <c r="Y286" s="7" t="s">
        <v>430</v>
      </c>
      <c r="Z286" s="7" t="s">
        <v>163</v>
      </c>
      <c r="AA286" s="158" t="s">
        <v>431</v>
      </c>
      <c r="AB286" s="1">
        <f t="shared" si="90"/>
        <v>6</v>
      </c>
      <c r="AC286" s="1">
        <f t="shared" si="91"/>
        <v>3</v>
      </c>
      <c r="AD286" s="21" t="b">
        <f>FALSE</f>
        <v>0</v>
      </c>
      <c r="AE286" s="21" t="b">
        <f t="shared" si="92"/>
        <v>1</v>
      </c>
      <c r="AF286" s="21" t="b">
        <f t="shared" si="93"/>
        <v>1</v>
      </c>
      <c r="AG286" s="6" t="str">
        <f t="shared" si="94"/>
        <v>🧾 Traçabilité &amp; lots : n° lot</v>
      </c>
      <c r="AH286"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v>
      </c>
      <c r="AI286" s="6" t="str">
        <f t="shared" si="95"/>
        <v>🧾 Traçabilité : documenter fournisseur/lot/dates; conserver preuves; faciliter retrait-rappel.</v>
      </c>
      <c r="AJ286"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v>
      </c>
      <c r="AK286" s="3" t="s">
        <v>27</v>
      </c>
    </row>
    <row r="287" spans="1:37" ht="50.1" customHeight="1">
      <c r="A287"/>
      <c r="D287" s="147"/>
      <c r="E287" s="147"/>
      <c r="F287" s="147"/>
      <c r="G287" s="147"/>
      <c r="H287" s="147"/>
      <c r="I287" s="147"/>
      <c r="J287" s="147"/>
      <c r="K287" s="147"/>
      <c r="L287" s="147"/>
      <c r="M287" s="147"/>
      <c r="N287" s="147"/>
      <c r="O287" s="148"/>
      <c r="P287" s="140"/>
      <c r="V287" s="11" t="s">
        <v>433</v>
      </c>
      <c r="W287" s="10" t="s">
        <v>87</v>
      </c>
      <c r="X287" s="5" t="s">
        <v>157</v>
      </c>
      <c r="Y287" s="5" t="s">
        <v>430</v>
      </c>
      <c r="Z287" s="5" t="s">
        <v>163</v>
      </c>
      <c r="AA287" s="158" t="s">
        <v>431</v>
      </c>
      <c r="AB287" s="2">
        <f t="shared" si="90"/>
        <v>13</v>
      </c>
      <c r="AC287" s="2">
        <f t="shared" si="91"/>
        <v>3</v>
      </c>
      <c r="AD287" s="20" t="b">
        <f>FALSE</f>
        <v>0</v>
      </c>
      <c r="AE287" s="20" t="b">
        <f t="shared" si="92"/>
        <v>0</v>
      </c>
      <c r="AF287" s="20" t="b">
        <f t="shared" si="93"/>
        <v>0</v>
      </c>
      <c r="AG287" s="6" t="str">
        <f t="shared" si="94"/>
        <v/>
      </c>
      <c r="AH287"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v>
      </c>
      <c r="AI287" s="6" t="str">
        <f t="shared" si="95"/>
        <v/>
      </c>
      <c r="AJ287"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v>
      </c>
      <c r="AK287" s="3" t="s">
        <v>27</v>
      </c>
    </row>
    <row r="288" spans="1:37" ht="50.1" customHeight="1">
      <c r="A288"/>
      <c r="D288" s="147"/>
      <c r="E288" s="147"/>
      <c r="F288" s="147"/>
      <c r="G288" s="147"/>
      <c r="H288" s="147"/>
      <c r="I288" s="147"/>
      <c r="J288" s="147"/>
      <c r="K288" s="147"/>
      <c r="L288" s="147"/>
      <c r="M288" s="147"/>
      <c r="N288" s="147"/>
      <c r="O288" s="148"/>
      <c r="P288" s="140"/>
      <c r="V288" s="11" t="s">
        <v>434</v>
      </c>
      <c r="W288" s="10" t="s">
        <v>87</v>
      </c>
      <c r="X288" s="7" t="s">
        <v>157</v>
      </c>
      <c r="Y288" s="7" t="s">
        <v>430</v>
      </c>
      <c r="Z288" s="7" t="s">
        <v>80</v>
      </c>
      <c r="AA288" s="158" t="s">
        <v>431</v>
      </c>
      <c r="AB288" s="1">
        <f t="shared" si="90"/>
        <v>11</v>
      </c>
      <c r="AC288" s="1">
        <f t="shared" si="91"/>
        <v>3</v>
      </c>
      <c r="AD288" s="21" t="b">
        <f>FALSE</f>
        <v>0</v>
      </c>
      <c r="AE288" s="21" t="b">
        <f t="shared" si="92"/>
        <v>1</v>
      </c>
      <c r="AF288" s="21" t="b">
        <f t="shared" si="93"/>
        <v>1</v>
      </c>
      <c r="AG288" s="6" t="str">
        <f t="shared" si="94"/>
        <v>🧾 Traçabilité &amp; lots : fournisseur</v>
      </c>
      <c r="AH288"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v>
      </c>
      <c r="AI288" s="6" t="str">
        <f t="shared" si="95"/>
        <v>🧾 Traçabilité : documenter fournisseur/lot/dates; conserver preuves; faciliter retrait-rappel.</v>
      </c>
      <c r="AJ288"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v>
      </c>
      <c r="AK288" s="3" t="s">
        <v>27</v>
      </c>
    </row>
    <row r="289" spans="1:37" ht="50.1" customHeight="1">
      <c r="A289"/>
      <c r="D289" s="147"/>
      <c r="E289" s="147"/>
      <c r="F289" s="147"/>
      <c r="G289" s="147"/>
      <c r="H289" s="147"/>
      <c r="I289" s="147"/>
      <c r="J289" s="147"/>
      <c r="K289" s="147"/>
      <c r="L289" s="147"/>
      <c r="M289" s="147"/>
      <c r="N289" s="147"/>
      <c r="O289" s="148"/>
      <c r="P289" s="140"/>
      <c r="V289" s="11" t="s">
        <v>435</v>
      </c>
      <c r="W289" s="10" t="s">
        <v>87</v>
      </c>
      <c r="X289" s="5" t="s">
        <v>157</v>
      </c>
      <c r="Y289" s="5" t="s">
        <v>430</v>
      </c>
      <c r="Z289" s="5" t="s">
        <v>163</v>
      </c>
      <c r="AA289" s="158" t="s">
        <v>431</v>
      </c>
      <c r="AB289" s="2">
        <f t="shared" si="90"/>
        <v>16</v>
      </c>
      <c r="AC289" s="2">
        <f t="shared" si="91"/>
        <v>3</v>
      </c>
      <c r="AD289" s="20" t="b">
        <f>FALSE</f>
        <v>0</v>
      </c>
      <c r="AE289" s="20" t="b">
        <f t="shared" si="92"/>
        <v>0</v>
      </c>
      <c r="AF289" s="20" t="b">
        <f t="shared" si="93"/>
        <v>0</v>
      </c>
      <c r="AG289" s="6" t="str">
        <f t="shared" si="94"/>
        <v/>
      </c>
      <c r="AH289"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v>
      </c>
      <c r="AI289" s="6" t="str">
        <f t="shared" si="95"/>
        <v/>
      </c>
      <c r="AJ289"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v>
      </c>
      <c r="AK289" s="3" t="s">
        <v>27</v>
      </c>
    </row>
    <row r="290" spans="1:37" ht="50.1" customHeight="1">
      <c r="A290"/>
      <c r="D290" s="147"/>
      <c r="E290" s="147"/>
      <c r="F290" s="147"/>
      <c r="G290" s="147"/>
      <c r="H290" s="147"/>
      <c r="I290" s="147"/>
      <c r="J290" s="147"/>
      <c r="K290" s="147"/>
      <c r="L290" s="147"/>
      <c r="M290" s="147"/>
      <c r="N290" s="147"/>
      <c r="O290" s="148"/>
      <c r="P290" s="140"/>
      <c r="V290" s="11" t="s">
        <v>436</v>
      </c>
      <c r="W290" s="10" t="s">
        <v>87</v>
      </c>
      <c r="X290" s="7" t="s">
        <v>157</v>
      </c>
      <c r="Y290" s="7" t="s">
        <v>430</v>
      </c>
      <c r="Z290" s="7" t="s">
        <v>80</v>
      </c>
      <c r="AA290" s="158" t="s">
        <v>431</v>
      </c>
      <c r="AB290" s="1">
        <f t="shared" si="90"/>
        <v>2</v>
      </c>
      <c r="AC290" s="1">
        <f t="shared" si="91"/>
        <v>3</v>
      </c>
      <c r="AD290" s="21" t="b">
        <f>FALSE</f>
        <v>0</v>
      </c>
      <c r="AE290" s="21" t="b">
        <f t="shared" si="92"/>
        <v>0</v>
      </c>
      <c r="AF290" s="21" t="b">
        <f t="shared" si="93"/>
        <v>0</v>
      </c>
      <c r="AG290" s="6" t="str">
        <f t="shared" si="94"/>
        <v/>
      </c>
      <c r="AH290"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v>
      </c>
      <c r="AI290" s="6" t="str">
        <f t="shared" si="95"/>
        <v/>
      </c>
      <c r="AJ290"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v>
      </c>
      <c r="AK290" s="3" t="s">
        <v>27</v>
      </c>
    </row>
    <row r="291" spans="1:37" ht="50.1" customHeight="1">
      <c r="A291"/>
      <c r="D291" s="147"/>
      <c r="E291" s="147"/>
      <c r="F291" s="147"/>
      <c r="G291" s="147"/>
      <c r="H291" s="147"/>
      <c r="I291" s="147"/>
      <c r="J291" s="147"/>
      <c r="K291" s="147"/>
      <c r="L291" s="147"/>
      <c r="M291" s="147"/>
      <c r="N291" s="147"/>
      <c r="O291" s="148"/>
      <c r="P291" s="140"/>
      <c r="V291" s="11" t="s">
        <v>437</v>
      </c>
      <c r="W291" s="10" t="s">
        <v>87</v>
      </c>
      <c r="X291" s="5" t="s">
        <v>157</v>
      </c>
      <c r="Y291" s="5" t="s">
        <v>430</v>
      </c>
      <c r="Z291" s="5" t="s">
        <v>80</v>
      </c>
      <c r="AA291" s="158" t="s">
        <v>431</v>
      </c>
      <c r="AB291" s="2">
        <f t="shared" si="90"/>
        <v>9</v>
      </c>
      <c r="AC291" s="2">
        <f t="shared" si="91"/>
        <v>3</v>
      </c>
      <c r="AD291" s="20" t="b">
        <f>FALSE</f>
        <v>0</v>
      </c>
      <c r="AE291" s="20" t="b">
        <f t="shared" si="92"/>
        <v>1</v>
      </c>
      <c r="AF291" s="20" t="b">
        <f t="shared" si="93"/>
        <v>1</v>
      </c>
      <c r="AG291" s="6" t="str">
        <f t="shared" si="94"/>
        <v>🧾 Traçabilité &amp; lots : réception</v>
      </c>
      <c r="AH291"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
🧾 Traçabilité &amp; lots : réception</v>
      </c>
      <c r="AI291" s="6" t="str">
        <f t="shared" si="95"/>
        <v>🧾 Traçabilité : documenter fournisseur/lot/dates; conserver preuves; faciliter retrait-rappel.</v>
      </c>
      <c r="AJ291"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v>
      </c>
      <c r="AK291" s="3" t="s">
        <v>27</v>
      </c>
    </row>
    <row r="292" spans="1:37" ht="50.1" customHeight="1">
      <c r="A292"/>
      <c r="D292" s="147"/>
      <c r="E292" s="147"/>
      <c r="F292" s="147"/>
      <c r="G292" s="147"/>
      <c r="H292" s="147"/>
      <c r="I292" s="147"/>
      <c r="J292" s="147"/>
      <c r="K292" s="147"/>
      <c r="L292" s="147"/>
      <c r="M292" s="147"/>
      <c r="N292" s="147"/>
      <c r="O292" s="148"/>
      <c r="P292" s="140"/>
      <c r="V292" s="11" t="s">
        <v>438</v>
      </c>
      <c r="W292" s="10" t="s">
        <v>87</v>
      </c>
      <c r="X292" s="7" t="s">
        <v>157</v>
      </c>
      <c r="Y292" s="7" t="s">
        <v>430</v>
      </c>
      <c r="Z292" s="7" t="s">
        <v>80</v>
      </c>
      <c r="AA292" s="158" t="s">
        <v>431</v>
      </c>
      <c r="AB292" s="1">
        <f t="shared" si="90"/>
        <v>9</v>
      </c>
      <c r="AC292" s="1">
        <f t="shared" si="91"/>
        <v>3</v>
      </c>
      <c r="AD292" s="21" t="b">
        <f>FALSE</f>
        <v>0</v>
      </c>
      <c r="AE292" s="21" t="b">
        <f t="shared" si="92"/>
        <v>0</v>
      </c>
      <c r="AF292" s="21" t="b">
        <f t="shared" si="93"/>
        <v>0</v>
      </c>
      <c r="AG292" s="6" t="str">
        <f t="shared" si="94"/>
        <v/>
      </c>
      <c r="AH292"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
🧾 Traçabilité &amp; lots : réception</v>
      </c>
      <c r="AI292" s="6" t="str">
        <f t="shared" si="95"/>
        <v/>
      </c>
      <c r="AJ292"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v>
      </c>
      <c r="AK292" s="3" t="s">
        <v>27</v>
      </c>
    </row>
    <row r="293" spans="1:37" ht="50.1" customHeight="1">
      <c r="A293"/>
      <c r="D293" s="147"/>
      <c r="E293" s="147"/>
      <c r="F293" s="147"/>
      <c r="G293" s="147"/>
      <c r="H293" s="147"/>
      <c r="I293" s="147"/>
      <c r="J293" s="147"/>
      <c r="K293" s="147"/>
      <c r="L293" s="147"/>
      <c r="M293" s="147"/>
      <c r="N293" s="147"/>
      <c r="O293" s="148"/>
      <c r="P293" s="140"/>
      <c r="V293" s="11" t="s">
        <v>439</v>
      </c>
      <c r="W293" s="10" t="s">
        <v>87</v>
      </c>
      <c r="X293" s="5" t="s">
        <v>157</v>
      </c>
      <c r="Y293" s="5" t="s">
        <v>430</v>
      </c>
      <c r="Z293" s="5" t="s">
        <v>163</v>
      </c>
      <c r="AA293" s="158" t="s">
        <v>431</v>
      </c>
      <c r="AB293" s="2">
        <f t="shared" si="90"/>
        <v>18</v>
      </c>
      <c r="AC293" s="2">
        <f t="shared" si="91"/>
        <v>3</v>
      </c>
      <c r="AD293" s="20" t="b">
        <f>FALSE</f>
        <v>0</v>
      </c>
      <c r="AE293" s="20" t="b">
        <f t="shared" si="92"/>
        <v>0</v>
      </c>
      <c r="AF293" s="20" t="b">
        <f t="shared" si="93"/>
        <v>0</v>
      </c>
      <c r="AG293" s="6" t="str">
        <f t="shared" si="94"/>
        <v/>
      </c>
      <c r="AH293"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
🧾 Traçabilité &amp; lots : réception</v>
      </c>
      <c r="AI293" s="6" t="str">
        <f t="shared" si="95"/>
        <v/>
      </c>
      <c r="AJ293"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v>
      </c>
      <c r="AK293" s="3" t="s">
        <v>27</v>
      </c>
    </row>
    <row r="294" spans="1:37" ht="50.1" customHeight="1">
      <c r="A294"/>
      <c r="D294" s="147"/>
      <c r="E294" s="147"/>
      <c r="F294" s="147"/>
      <c r="G294" s="147"/>
      <c r="H294" s="147"/>
      <c r="I294" s="147"/>
      <c r="J294" s="147"/>
      <c r="K294" s="147"/>
      <c r="L294" s="147"/>
      <c r="M294" s="147"/>
      <c r="N294" s="147"/>
      <c r="O294" s="148"/>
      <c r="P294" s="140"/>
      <c r="V294" s="11" t="s">
        <v>440</v>
      </c>
      <c r="W294" s="10" t="s">
        <v>87</v>
      </c>
      <c r="X294" s="7" t="s">
        <v>157</v>
      </c>
      <c r="Y294" s="7" t="s">
        <v>430</v>
      </c>
      <c r="Z294" s="7" t="s">
        <v>163</v>
      </c>
      <c r="AA294" s="158" t="s">
        <v>431</v>
      </c>
      <c r="AB294" s="1">
        <f t="shared" si="90"/>
        <v>18</v>
      </c>
      <c r="AC294" s="1">
        <f t="shared" si="91"/>
        <v>3</v>
      </c>
      <c r="AD294" s="21" t="b">
        <f>FALSE</f>
        <v>0</v>
      </c>
      <c r="AE294" s="21" t="b">
        <f t="shared" si="92"/>
        <v>0</v>
      </c>
      <c r="AF294" s="21" t="b">
        <f t="shared" si="93"/>
        <v>0</v>
      </c>
      <c r="AG294" s="6" t="str">
        <f t="shared" si="94"/>
        <v/>
      </c>
      <c r="AH294"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
🧾 Traçabilité &amp; lots : réception</v>
      </c>
      <c r="AI294" s="6" t="str">
        <f t="shared" si="95"/>
        <v/>
      </c>
      <c r="AJ294"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v>
      </c>
      <c r="AK294" s="3" t="s">
        <v>27</v>
      </c>
    </row>
    <row r="295" spans="1:37" ht="50.1" customHeight="1">
      <c r="A295"/>
      <c r="D295" s="147"/>
      <c r="E295" s="147"/>
      <c r="F295" s="147"/>
      <c r="G295" s="147"/>
      <c r="H295" s="147"/>
      <c r="I295" s="147"/>
      <c r="J295" s="147"/>
      <c r="K295" s="147"/>
      <c r="L295" s="147"/>
      <c r="M295" s="147"/>
      <c r="N295" s="147"/>
      <c r="O295" s="148"/>
      <c r="P295" s="140"/>
      <c r="V295" s="11" t="s">
        <v>441</v>
      </c>
      <c r="W295" s="10" t="s">
        <v>87</v>
      </c>
      <c r="X295" s="5" t="s">
        <v>157</v>
      </c>
      <c r="Y295" s="5" t="s">
        <v>430</v>
      </c>
      <c r="Z295" s="5" t="s">
        <v>163</v>
      </c>
      <c r="AA295" s="158" t="s">
        <v>431</v>
      </c>
      <c r="AB295" s="2">
        <f t="shared" si="90"/>
        <v>20</v>
      </c>
      <c r="AC295" s="2">
        <f t="shared" si="91"/>
        <v>3</v>
      </c>
      <c r="AD295" s="20" t="b">
        <f>FALSE</f>
        <v>0</v>
      </c>
      <c r="AE295" s="20" t="b">
        <f t="shared" si="92"/>
        <v>0</v>
      </c>
      <c r="AF295" s="20" t="b">
        <f t="shared" si="93"/>
        <v>0</v>
      </c>
      <c r="AG295" s="6" t="str">
        <f t="shared" si="94"/>
        <v/>
      </c>
      <c r="AH295"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
🧾 Traçabilité &amp; lots : réception</v>
      </c>
      <c r="AI295" s="6" t="str">
        <f t="shared" si="95"/>
        <v/>
      </c>
      <c r="AJ295"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v>
      </c>
      <c r="AK295" s="3" t="s">
        <v>27</v>
      </c>
    </row>
    <row r="296" spans="1:37" ht="50.1" customHeight="1">
      <c r="A296"/>
      <c r="D296" s="147"/>
      <c r="E296" s="147"/>
      <c r="F296" s="147"/>
      <c r="G296" s="147"/>
      <c r="H296" s="147"/>
      <c r="I296" s="147"/>
      <c r="J296" s="147"/>
      <c r="K296" s="147"/>
      <c r="L296" s="147"/>
      <c r="M296" s="147"/>
      <c r="N296" s="147"/>
      <c r="O296" s="148"/>
      <c r="P296" s="140"/>
      <c r="V296" s="11" t="s">
        <v>442</v>
      </c>
      <c r="W296" s="10" t="s">
        <v>87</v>
      </c>
      <c r="X296" s="7" t="s">
        <v>157</v>
      </c>
      <c r="Y296" s="7" t="s">
        <v>430</v>
      </c>
      <c r="Z296" s="7" t="s">
        <v>163</v>
      </c>
      <c r="AA296" s="158" t="s">
        <v>431</v>
      </c>
      <c r="AB296" s="1">
        <f t="shared" si="90"/>
        <v>20</v>
      </c>
      <c r="AC296" s="1">
        <f t="shared" si="91"/>
        <v>3</v>
      </c>
      <c r="AD296" s="21" t="b">
        <f>FALSE</f>
        <v>0</v>
      </c>
      <c r="AE296" s="21" t="b">
        <f t="shared" si="92"/>
        <v>0</v>
      </c>
      <c r="AF296" s="21" t="b">
        <f t="shared" si="93"/>
        <v>0</v>
      </c>
      <c r="AG296" s="6" t="str">
        <f t="shared" si="94"/>
        <v/>
      </c>
      <c r="AH296"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
🧾 Traçabilité &amp; lots : réception</v>
      </c>
      <c r="AI296" s="6" t="str">
        <f t="shared" si="95"/>
        <v/>
      </c>
      <c r="AJ296"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v>
      </c>
      <c r="AK296" s="3" t="s">
        <v>27</v>
      </c>
    </row>
    <row r="297" spans="1:37" ht="50.1" customHeight="1">
      <c r="A297"/>
      <c r="D297" s="147"/>
      <c r="E297" s="147"/>
      <c r="F297" s="147"/>
      <c r="G297" s="147"/>
      <c r="H297" s="147"/>
      <c r="I297" s="147"/>
      <c r="J297" s="147"/>
      <c r="K297" s="147"/>
      <c r="L297" s="147"/>
      <c r="M297" s="147"/>
      <c r="N297" s="147"/>
      <c r="O297" s="148"/>
      <c r="P297" s="140"/>
      <c r="V297" s="11" t="s">
        <v>443</v>
      </c>
      <c r="W297" s="10" t="s">
        <v>87</v>
      </c>
      <c r="X297" s="5" t="s">
        <v>157</v>
      </c>
      <c r="Y297" s="5" t="s">
        <v>430</v>
      </c>
      <c r="Z297" s="5" t="s">
        <v>80</v>
      </c>
      <c r="AA297" s="158" t="s">
        <v>431</v>
      </c>
      <c r="AB297" s="2">
        <f t="shared" si="90"/>
        <v>3</v>
      </c>
      <c r="AC297" s="2">
        <f t="shared" si="91"/>
        <v>3</v>
      </c>
      <c r="AD297" s="20" t="b">
        <f>FALSE</f>
        <v>0</v>
      </c>
      <c r="AE297" s="20" t="b">
        <f t="shared" si="92"/>
        <v>1</v>
      </c>
      <c r="AF297" s="20" t="b">
        <f t="shared" si="93"/>
        <v>1</v>
      </c>
      <c r="AG297" s="6" t="str">
        <f t="shared" si="94"/>
        <v>🧾 Traçabilité &amp; lots : pms</v>
      </c>
      <c r="AH297"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
🧾 Traçabilité &amp; lots : réception
🧾 Traçabilité &amp; lots : pms</v>
      </c>
      <c r="AI297" s="6" t="str">
        <f t="shared" si="95"/>
        <v>🧾 Traçabilité : documenter fournisseur/lot/dates; conserver preuves; faciliter retrait-rappel.</v>
      </c>
      <c r="AJ297"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v>
      </c>
      <c r="AK297" s="3" t="s">
        <v>27</v>
      </c>
    </row>
    <row r="298" spans="1:37" ht="50.1" customHeight="1">
      <c r="A298"/>
      <c r="D298" s="147"/>
      <c r="E298" s="147"/>
      <c r="F298" s="147"/>
      <c r="G298" s="147"/>
      <c r="H298" s="147"/>
      <c r="I298" s="147"/>
      <c r="J298" s="147"/>
      <c r="K298" s="147"/>
      <c r="L298" s="147"/>
      <c r="M298" s="147"/>
      <c r="N298" s="147"/>
      <c r="O298" s="148"/>
      <c r="P298" s="140"/>
      <c r="V298" s="11" t="s">
        <v>444</v>
      </c>
      <c r="W298" s="10" t="s">
        <v>87</v>
      </c>
      <c r="X298" s="7" t="s">
        <v>157</v>
      </c>
      <c r="Y298" s="7" t="s">
        <v>430</v>
      </c>
      <c r="Z298" s="7" t="s">
        <v>80</v>
      </c>
      <c r="AA298" s="158" t="s">
        <v>431</v>
      </c>
      <c r="AB298" s="1">
        <f t="shared" si="90"/>
        <v>5</v>
      </c>
      <c r="AC298" s="1">
        <f t="shared" si="91"/>
        <v>3</v>
      </c>
      <c r="AD298" s="21" t="b">
        <f>FALSE</f>
        <v>0</v>
      </c>
      <c r="AE298" s="21" t="b">
        <f t="shared" si="92"/>
        <v>0</v>
      </c>
      <c r="AF298" s="21" t="b">
        <f t="shared" si="93"/>
        <v>0</v>
      </c>
      <c r="AG298" s="6" t="str">
        <f t="shared" si="94"/>
        <v/>
      </c>
      <c r="AH298"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
🧾 Traçabilité &amp; lots : réception
🧾 Traçabilité &amp; lots : pms</v>
      </c>
      <c r="AI298" s="6" t="str">
        <f t="shared" si="95"/>
        <v/>
      </c>
      <c r="AJ298"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v>
      </c>
      <c r="AK298" s="3" t="s">
        <v>27</v>
      </c>
    </row>
    <row r="299" spans="1:37" ht="50.1" customHeight="1">
      <c r="A299"/>
      <c r="D299" s="147"/>
      <c r="E299" s="147"/>
      <c r="F299" s="147"/>
      <c r="G299" s="147"/>
      <c r="H299" s="147"/>
      <c r="I299" s="147"/>
      <c r="J299" s="147"/>
      <c r="K299" s="147"/>
      <c r="L299" s="147"/>
      <c r="M299" s="147"/>
      <c r="N299" s="147"/>
      <c r="O299" s="148"/>
      <c r="P299" s="140"/>
      <c r="V299" s="11" t="s">
        <v>445</v>
      </c>
      <c r="W299" s="10" t="s">
        <v>87</v>
      </c>
      <c r="X299" s="5" t="s">
        <v>157</v>
      </c>
      <c r="Y299" s="5" t="s">
        <v>430</v>
      </c>
      <c r="Z299" s="5" t="s">
        <v>163</v>
      </c>
      <c r="AA299" s="158" t="s">
        <v>431</v>
      </c>
      <c r="AB299" s="2">
        <f t="shared" si="90"/>
        <v>26</v>
      </c>
      <c r="AC299" s="2">
        <f t="shared" si="91"/>
        <v>3</v>
      </c>
      <c r="AD299" s="20" t="b">
        <f>FALSE</f>
        <v>0</v>
      </c>
      <c r="AE299" s="20" t="b">
        <f t="shared" si="92"/>
        <v>0</v>
      </c>
      <c r="AF299" s="20" t="b">
        <f t="shared" si="93"/>
        <v>0</v>
      </c>
      <c r="AG299" s="6" t="str">
        <f t="shared" si="94"/>
        <v/>
      </c>
      <c r="AH299"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
🧾 Traçabilité &amp; lots : réception
🧾 Traçabilité &amp; lots : pms</v>
      </c>
      <c r="AI299" s="6" t="str">
        <f t="shared" si="95"/>
        <v/>
      </c>
      <c r="AJ299"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v>
      </c>
      <c r="AK299" s="3" t="s">
        <v>27</v>
      </c>
    </row>
    <row r="300" spans="1:37" ht="50.1" customHeight="1">
      <c r="A300"/>
      <c r="D300" s="147"/>
      <c r="E300" s="147"/>
      <c r="F300" s="147"/>
      <c r="G300" s="147"/>
      <c r="H300" s="147"/>
      <c r="I300" s="147"/>
      <c r="J300" s="147"/>
      <c r="K300" s="147"/>
      <c r="L300" s="147"/>
      <c r="M300" s="147"/>
      <c r="N300" s="147"/>
      <c r="O300" s="148"/>
      <c r="P300" s="140"/>
      <c r="V300" s="11" t="s">
        <v>446</v>
      </c>
      <c r="W300" s="10" t="s">
        <v>87</v>
      </c>
      <c r="X300" s="7" t="s">
        <v>157</v>
      </c>
      <c r="Y300" s="7" t="s">
        <v>430</v>
      </c>
      <c r="Z300" s="7" t="s">
        <v>163</v>
      </c>
      <c r="AA300" s="158" t="s">
        <v>431</v>
      </c>
      <c r="AB300" s="1">
        <f t="shared" si="90"/>
        <v>26</v>
      </c>
      <c r="AC300" s="1">
        <f t="shared" si="91"/>
        <v>3</v>
      </c>
      <c r="AD300" s="21" t="b">
        <f>FALSE</f>
        <v>0</v>
      </c>
      <c r="AE300" s="21" t="b">
        <f t="shared" si="92"/>
        <v>0</v>
      </c>
      <c r="AF300" s="21" t="b">
        <f t="shared" si="93"/>
        <v>0</v>
      </c>
      <c r="AG300" s="6" t="str">
        <f t="shared" si="94"/>
        <v/>
      </c>
      <c r="AH300"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
🧾 Traçabilité &amp; lots : réception
🧾 Traçabilité &amp; lots : pms</v>
      </c>
      <c r="AI300" s="6" t="str">
        <f t="shared" si="95"/>
        <v/>
      </c>
      <c r="AJ300"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v>
      </c>
      <c r="AK300" s="3" t="s">
        <v>27</v>
      </c>
    </row>
    <row r="301" spans="1:37" ht="50.1" customHeight="1">
      <c r="A301"/>
      <c r="D301" s="147"/>
      <c r="E301" s="147"/>
      <c r="F301" s="147"/>
      <c r="G301" s="147"/>
      <c r="H301" s="147"/>
      <c r="I301" s="147"/>
      <c r="J301" s="147"/>
      <c r="K301" s="147"/>
      <c r="L301" s="147"/>
      <c r="M301" s="147"/>
      <c r="N301" s="147"/>
      <c r="O301" s="148"/>
      <c r="P301" s="140"/>
      <c r="V301" s="11" t="s">
        <v>447</v>
      </c>
      <c r="W301" s="10" t="s">
        <v>91</v>
      </c>
      <c r="X301" s="5" t="s">
        <v>157</v>
      </c>
      <c r="Y301" s="5" t="s">
        <v>448</v>
      </c>
      <c r="Z301" s="5" t="s">
        <v>80</v>
      </c>
      <c r="AA301" s="158" t="s">
        <v>449</v>
      </c>
      <c r="AB301" s="2">
        <f t="shared" si="90"/>
        <v>9</v>
      </c>
      <c r="AC301" s="2">
        <f t="shared" si="91"/>
        <v>3</v>
      </c>
      <c r="AD301" s="20" t="b">
        <f>FALSE</f>
        <v>0</v>
      </c>
      <c r="AE301" s="20" t="b">
        <f t="shared" si="92"/>
        <v>0</v>
      </c>
      <c r="AF301" s="20" t="b">
        <f t="shared" si="93"/>
        <v>0</v>
      </c>
      <c r="AG301" s="6" t="str">
        <f t="shared" si="94"/>
        <v/>
      </c>
      <c r="AH301"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
🧾 Traçabilité &amp; lots : réception
🧾 Traçabilité &amp; lots : pms</v>
      </c>
      <c r="AI301" s="6" t="str">
        <f t="shared" si="95"/>
        <v/>
      </c>
      <c r="AJ301"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v>
      </c>
      <c r="AK301" s="3" t="s">
        <v>27</v>
      </c>
    </row>
    <row r="302" spans="1:37" ht="50.1" customHeight="1">
      <c r="A302"/>
      <c r="D302" s="147"/>
      <c r="E302" s="147"/>
      <c r="F302" s="147"/>
      <c r="G302" s="147"/>
      <c r="H302" s="147"/>
      <c r="I302" s="147"/>
      <c r="J302" s="147"/>
      <c r="K302" s="147"/>
      <c r="L302" s="147"/>
      <c r="M302" s="147"/>
      <c r="N302" s="147"/>
      <c r="O302" s="148"/>
      <c r="P302" s="140"/>
      <c r="V302" s="11" t="s">
        <v>450</v>
      </c>
      <c r="W302" s="10" t="s">
        <v>91</v>
      </c>
      <c r="X302" s="7" t="s">
        <v>157</v>
      </c>
      <c r="Y302" s="7" t="s">
        <v>448</v>
      </c>
      <c r="Z302" s="7" t="s">
        <v>80</v>
      </c>
      <c r="AA302" s="158" t="s">
        <v>449</v>
      </c>
      <c r="AB302" s="1">
        <f t="shared" si="90"/>
        <v>12</v>
      </c>
      <c r="AC302" s="1">
        <f t="shared" si="91"/>
        <v>3</v>
      </c>
      <c r="AD302" s="21" t="b">
        <f>FALSE</f>
        <v>0</v>
      </c>
      <c r="AE302" s="21" t="b">
        <f t="shared" si="92"/>
        <v>0</v>
      </c>
      <c r="AF302" s="21" t="b">
        <f t="shared" si="93"/>
        <v>0</v>
      </c>
      <c r="AG302" s="6" t="str">
        <f t="shared" si="94"/>
        <v/>
      </c>
      <c r="AH302"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
🧾 Traçabilité &amp; lots : réception
🧾 Traçabilité &amp; lots : pms</v>
      </c>
      <c r="AI302" s="6" t="str">
        <f t="shared" si="95"/>
        <v/>
      </c>
      <c r="AJ302"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v>
      </c>
      <c r="AK302" s="3" t="s">
        <v>27</v>
      </c>
    </row>
    <row r="303" spans="1:37" ht="50.1" customHeight="1">
      <c r="A303"/>
      <c r="D303" s="147"/>
      <c r="E303" s="147"/>
      <c r="F303" s="147"/>
      <c r="G303" s="147"/>
      <c r="H303" s="147"/>
      <c r="I303" s="147"/>
      <c r="J303" s="147"/>
      <c r="K303" s="147"/>
      <c r="L303" s="147"/>
      <c r="M303" s="147"/>
      <c r="N303" s="147"/>
      <c r="O303" s="148"/>
      <c r="P303" s="140"/>
      <c r="V303" s="11" t="s">
        <v>451</v>
      </c>
      <c r="W303" s="10" t="s">
        <v>91</v>
      </c>
      <c r="X303" s="5" t="s">
        <v>157</v>
      </c>
      <c r="Y303" s="5" t="s">
        <v>448</v>
      </c>
      <c r="Z303" s="5" t="s">
        <v>80</v>
      </c>
      <c r="AA303" s="158" t="s">
        <v>449</v>
      </c>
      <c r="AB303" s="2">
        <f t="shared" si="90"/>
        <v>12</v>
      </c>
      <c r="AC303" s="2">
        <f t="shared" si="91"/>
        <v>3</v>
      </c>
      <c r="AD303" s="20" t="b">
        <f>FALSE</f>
        <v>0</v>
      </c>
      <c r="AE303" s="20" t="b">
        <f t="shared" si="92"/>
        <v>0</v>
      </c>
      <c r="AF303" s="20" t="b">
        <f t="shared" si="93"/>
        <v>0</v>
      </c>
      <c r="AG303" s="6" t="str">
        <f t="shared" si="94"/>
        <v/>
      </c>
      <c r="AH303"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
🧾 Traçabilité &amp; lots : réception
🧾 Traçabilité &amp; lots : pms</v>
      </c>
      <c r="AI303" s="6" t="str">
        <f t="shared" si="95"/>
        <v/>
      </c>
      <c r="AJ303"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v>
      </c>
      <c r="AK303" s="3" t="s">
        <v>27</v>
      </c>
    </row>
    <row r="304" spans="1:37" ht="50.1" customHeight="1">
      <c r="A304"/>
      <c r="D304" s="147"/>
      <c r="E304" s="147"/>
      <c r="F304" s="147"/>
      <c r="G304" s="147"/>
      <c r="H304" s="147"/>
      <c r="I304" s="147"/>
      <c r="J304" s="147"/>
      <c r="K304" s="147"/>
      <c r="L304" s="147"/>
      <c r="M304" s="147"/>
      <c r="N304" s="147"/>
      <c r="O304" s="148"/>
      <c r="P304" s="140"/>
      <c r="V304" s="11" t="s">
        <v>452</v>
      </c>
      <c r="W304" s="10" t="s">
        <v>91</v>
      </c>
      <c r="X304" s="7" t="s">
        <v>157</v>
      </c>
      <c r="Y304" s="7" t="s">
        <v>448</v>
      </c>
      <c r="Z304" s="7" t="s">
        <v>80</v>
      </c>
      <c r="AA304" s="158" t="s">
        <v>449</v>
      </c>
      <c r="AB304" s="1">
        <f t="shared" si="90"/>
        <v>6</v>
      </c>
      <c r="AC304" s="1">
        <f t="shared" si="91"/>
        <v>3</v>
      </c>
      <c r="AD304" s="21" t="b">
        <f>FALSE</f>
        <v>0</v>
      </c>
      <c r="AE304" s="21" t="b">
        <f t="shared" si="92"/>
        <v>0</v>
      </c>
      <c r="AF304" s="21" t="b">
        <f t="shared" si="93"/>
        <v>0</v>
      </c>
      <c r="AG304" s="6" t="str">
        <f t="shared" si="94"/>
        <v/>
      </c>
      <c r="AH304"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
🧾 Traçabilité &amp; lots : réception
🧾 Traçabilité &amp; lots : pms</v>
      </c>
      <c r="AI304" s="6" t="str">
        <f t="shared" si="95"/>
        <v/>
      </c>
      <c r="AJ304"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v>
      </c>
      <c r="AK304" s="3" t="s">
        <v>27</v>
      </c>
    </row>
    <row r="305" spans="1:37" ht="50.1" customHeight="1">
      <c r="A305"/>
      <c r="D305" s="147"/>
      <c r="E305" s="147"/>
      <c r="F305" s="147"/>
      <c r="G305" s="147"/>
      <c r="H305" s="147"/>
      <c r="I305" s="147"/>
      <c r="J305" s="147"/>
      <c r="K305" s="147"/>
      <c r="L305" s="147"/>
      <c r="M305" s="147"/>
      <c r="N305" s="147"/>
      <c r="O305" s="148"/>
      <c r="P305" s="140"/>
      <c r="V305" s="11" t="s">
        <v>453</v>
      </c>
      <c r="W305" s="10" t="s">
        <v>91</v>
      </c>
      <c r="X305" s="5" t="s">
        <v>157</v>
      </c>
      <c r="Y305" s="5" t="s">
        <v>448</v>
      </c>
      <c r="Z305" s="5" t="s">
        <v>80</v>
      </c>
      <c r="AA305" s="158" t="s">
        <v>449</v>
      </c>
      <c r="AB305" s="2">
        <f t="shared" si="90"/>
        <v>9</v>
      </c>
      <c r="AC305" s="2">
        <f t="shared" si="91"/>
        <v>3</v>
      </c>
      <c r="AD305" s="20" t="b">
        <f>FALSE</f>
        <v>0</v>
      </c>
      <c r="AE305" s="20" t="b">
        <f t="shared" si="92"/>
        <v>0</v>
      </c>
      <c r="AF305" s="20" t="b">
        <f t="shared" si="93"/>
        <v>0</v>
      </c>
      <c r="AG305" s="6" t="str">
        <f t="shared" si="94"/>
        <v/>
      </c>
      <c r="AH305"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
🧾 Traçabilité &amp; lots : réception
🧾 Traçabilité &amp; lots : pms</v>
      </c>
      <c r="AI305" s="6" t="str">
        <f t="shared" si="95"/>
        <v/>
      </c>
      <c r="AJ305"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v>
      </c>
      <c r="AK305" s="3" t="s">
        <v>27</v>
      </c>
    </row>
    <row r="306" spans="1:37" ht="50.1" customHeight="1">
      <c r="A306"/>
      <c r="D306" s="147"/>
      <c r="E306" s="147"/>
      <c r="F306" s="147"/>
      <c r="G306" s="147"/>
      <c r="H306" s="147"/>
      <c r="I306" s="147"/>
      <c r="J306" s="147"/>
      <c r="K306" s="147"/>
      <c r="L306" s="147"/>
      <c r="M306" s="147"/>
      <c r="N306" s="147"/>
      <c r="O306" s="148"/>
      <c r="P306" s="140"/>
      <c r="V306" s="11" t="s">
        <v>454</v>
      </c>
      <c r="W306" s="10" t="s">
        <v>91</v>
      </c>
      <c r="X306" s="7" t="s">
        <v>157</v>
      </c>
      <c r="Y306" s="7" t="s">
        <v>448</v>
      </c>
      <c r="Z306" s="7" t="s">
        <v>80</v>
      </c>
      <c r="AA306" s="158" t="s">
        <v>449</v>
      </c>
      <c r="AB306" s="1">
        <f t="shared" si="90"/>
        <v>9</v>
      </c>
      <c r="AC306" s="1">
        <f t="shared" si="91"/>
        <v>3</v>
      </c>
      <c r="AD306" s="21" t="b">
        <f>FALSE</f>
        <v>0</v>
      </c>
      <c r="AE306" s="21" t="b">
        <f t="shared" si="92"/>
        <v>0</v>
      </c>
      <c r="AF306" s="21" t="b">
        <f t="shared" si="93"/>
        <v>0</v>
      </c>
      <c r="AG306" s="6" t="str">
        <f t="shared" si="94"/>
        <v/>
      </c>
      <c r="AH306"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
🧾 Traçabilité &amp; lots : réception
🧾 Traçabilité &amp; lots : pms</v>
      </c>
      <c r="AI306" s="6" t="str">
        <f t="shared" si="95"/>
        <v/>
      </c>
      <c r="AJ306"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v>
      </c>
      <c r="AK306" s="3" t="s">
        <v>27</v>
      </c>
    </row>
    <row r="307" spans="1:37" ht="50.1" customHeight="1">
      <c r="A307"/>
      <c r="D307" s="147"/>
      <c r="E307" s="147"/>
      <c r="F307" s="147"/>
      <c r="G307" s="147"/>
      <c r="H307" s="147"/>
      <c r="I307" s="147"/>
      <c r="J307" s="147"/>
      <c r="K307" s="147"/>
      <c r="L307" s="147"/>
      <c r="M307" s="147"/>
      <c r="N307" s="147"/>
      <c r="O307" s="148"/>
      <c r="P307" s="140"/>
      <c r="V307" s="11" t="s">
        <v>455</v>
      </c>
      <c r="W307" s="10" t="s">
        <v>91</v>
      </c>
      <c r="X307" s="5" t="s">
        <v>157</v>
      </c>
      <c r="Y307" s="5" t="s">
        <v>448</v>
      </c>
      <c r="Z307" s="5" t="s">
        <v>80</v>
      </c>
      <c r="AA307" s="158" t="s">
        <v>449</v>
      </c>
      <c r="AB307" s="2">
        <f t="shared" si="90"/>
        <v>9</v>
      </c>
      <c r="AC307" s="2">
        <f t="shared" si="91"/>
        <v>3</v>
      </c>
      <c r="AD307" s="20" t="b">
        <f>FALSE</f>
        <v>0</v>
      </c>
      <c r="AE307" s="20" t="b">
        <f t="shared" si="92"/>
        <v>0</v>
      </c>
      <c r="AF307" s="20" t="b">
        <f t="shared" si="93"/>
        <v>0</v>
      </c>
      <c r="AG307" s="6" t="str">
        <f t="shared" si="94"/>
        <v/>
      </c>
      <c r="AH307"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
🧾 Traçabilité &amp; lots : réception
🧾 Traçabilité &amp; lots : pms</v>
      </c>
      <c r="AI307" s="6" t="str">
        <f t="shared" si="95"/>
        <v/>
      </c>
      <c r="AJ307"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v>
      </c>
      <c r="AK307" s="3" t="s">
        <v>27</v>
      </c>
    </row>
    <row r="308" spans="1:37" ht="50.1" customHeight="1">
      <c r="D308" s="147"/>
      <c r="E308" s="147"/>
      <c r="F308" s="147"/>
      <c r="G308" s="147"/>
      <c r="H308" s="147"/>
      <c r="I308" s="147"/>
      <c r="J308" s="147"/>
      <c r="K308" s="147"/>
      <c r="L308" s="147"/>
      <c r="M308" s="147"/>
      <c r="N308" s="147"/>
      <c r="O308" s="148"/>
      <c r="P308" s="140"/>
      <c r="V308" s="11" t="s">
        <v>456</v>
      </c>
      <c r="W308" s="10" t="s">
        <v>91</v>
      </c>
      <c r="X308" s="7" t="s">
        <v>157</v>
      </c>
      <c r="Y308" s="7" t="s">
        <v>448</v>
      </c>
      <c r="Z308" s="7" t="s">
        <v>163</v>
      </c>
      <c r="AA308" s="158" t="s">
        <v>449</v>
      </c>
      <c r="AB308" s="1">
        <f t="shared" si="90"/>
        <v>17</v>
      </c>
      <c r="AC308" s="1">
        <f t="shared" si="91"/>
        <v>3</v>
      </c>
      <c r="AD308" s="21" t="b">
        <f>FALSE</f>
        <v>0</v>
      </c>
      <c r="AE308" s="21" t="b">
        <f t="shared" si="92"/>
        <v>0</v>
      </c>
      <c r="AF308" s="21" t="b">
        <f t="shared" si="93"/>
        <v>0</v>
      </c>
      <c r="AG308" s="6" t="str">
        <f t="shared" si="94"/>
        <v/>
      </c>
      <c r="AH308"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
🧾 Traçabilité &amp; lots : réception
🧾 Traçabilité &amp; lots : pms</v>
      </c>
      <c r="AI308" s="6" t="str">
        <f t="shared" si="95"/>
        <v/>
      </c>
      <c r="AJ308"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v>
      </c>
      <c r="AK308" s="3" t="s">
        <v>27</v>
      </c>
    </row>
    <row r="309" spans="1:37" ht="50.1" customHeight="1">
      <c r="D309" s="147"/>
      <c r="E309" s="147"/>
      <c r="F309" s="147"/>
      <c r="G309" s="147"/>
      <c r="H309" s="147"/>
      <c r="I309" s="147"/>
      <c r="J309" s="147"/>
      <c r="K309" s="147"/>
      <c r="L309" s="147"/>
      <c r="M309" s="147"/>
      <c r="N309" s="147"/>
      <c r="O309" s="148"/>
      <c r="P309" s="140"/>
      <c r="V309" s="11" t="s">
        <v>457</v>
      </c>
      <c r="W309" s="10" t="s">
        <v>91</v>
      </c>
      <c r="X309" s="5" t="s">
        <v>157</v>
      </c>
      <c r="Y309" s="5" t="s">
        <v>448</v>
      </c>
      <c r="Z309" s="5" t="s">
        <v>80</v>
      </c>
      <c r="AA309" s="158" t="s">
        <v>449</v>
      </c>
      <c r="AB309" s="2">
        <f t="shared" si="90"/>
        <v>3</v>
      </c>
      <c r="AC309" s="2">
        <f t="shared" si="91"/>
        <v>3</v>
      </c>
      <c r="AD309" s="20" t="b">
        <f>FALSE</f>
        <v>0</v>
      </c>
      <c r="AE309" s="20" t="b">
        <f t="shared" si="92"/>
        <v>0</v>
      </c>
      <c r="AF309" s="20" t="b">
        <f t="shared" si="93"/>
        <v>0</v>
      </c>
      <c r="AG309" s="6" t="str">
        <f t="shared" si="94"/>
        <v/>
      </c>
      <c r="AH309"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
🧾 Traçabilité &amp; lots : réception
🧾 Traçabilité &amp; lots : pms</v>
      </c>
      <c r="AI309" s="6" t="str">
        <f t="shared" si="95"/>
        <v/>
      </c>
      <c r="AJ309"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v>
      </c>
      <c r="AK309" s="3" t="s">
        <v>27</v>
      </c>
    </row>
    <row r="310" spans="1:37" ht="50.1" customHeight="1">
      <c r="D310" s="147"/>
      <c r="E310" s="147"/>
      <c r="F310" s="147"/>
      <c r="G310" s="147"/>
      <c r="H310" s="147"/>
      <c r="I310" s="147"/>
      <c r="J310" s="147"/>
      <c r="K310" s="147"/>
      <c r="L310" s="147"/>
      <c r="M310" s="147"/>
      <c r="N310" s="147"/>
      <c r="O310" s="148"/>
      <c r="P310" s="140"/>
      <c r="V310" s="11" t="s">
        <v>458</v>
      </c>
      <c r="W310" s="10" t="s">
        <v>91</v>
      </c>
      <c r="X310" s="7" t="s">
        <v>157</v>
      </c>
      <c r="Y310" s="7" t="s">
        <v>448</v>
      </c>
      <c r="Z310" s="7" t="s">
        <v>163</v>
      </c>
      <c r="AA310" s="158" t="s">
        <v>449</v>
      </c>
      <c r="AB310" s="1">
        <f t="shared" si="90"/>
        <v>15</v>
      </c>
      <c r="AC310" s="1">
        <f t="shared" si="91"/>
        <v>3</v>
      </c>
      <c r="AD310" s="21" t="b">
        <f>FALSE</f>
        <v>0</v>
      </c>
      <c r="AE310" s="21" t="b">
        <f t="shared" si="92"/>
        <v>0</v>
      </c>
      <c r="AF310" s="21" t="b">
        <f t="shared" si="93"/>
        <v>0</v>
      </c>
      <c r="AG310" s="6" t="str">
        <f t="shared" si="94"/>
        <v/>
      </c>
      <c r="AH310"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
🧾 Traçabilité &amp; lots : réception
🧾 Traçabilité &amp; lots : pms</v>
      </c>
      <c r="AI310" s="6" t="str">
        <f t="shared" si="95"/>
        <v/>
      </c>
      <c r="AJ310"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v>
      </c>
      <c r="AK310" s="3" t="s">
        <v>27</v>
      </c>
    </row>
    <row r="311" spans="1:37" ht="50.1" customHeight="1">
      <c r="D311" s="147"/>
      <c r="E311" s="147"/>
      <c r="F311" s="147"/>
      <c r="G311" s="147"/>
      <c r="H311" s="147"/>
      <c r="I311" s="147"/>
      <c r="J311" s="147"/>
      <c r="K311" s="147"/>
      <c r="L311" s="147"/>
      <c r="M311" s="147"/>
      <c r="N311" s="147"/>
      <c r="O311" s="148"/>
      <c r="P311" s="140"/>
      <c r="V311" s="11" t="s">
        <v>459</v>
      </c>
      <c r="W311" s="10" t="s">
        <v>91</v>
      </c>
      <c r="X311" s="5" t="s">
        <v>157</v>
      </c>
      <c r="Y311" s="5" t="s">
        <v>448</v>
      </c>
      <c r="Z311" s="5" t="s">
        <v>80</v>
      </c>
      <c r="AA311" s="158" t="s">
        <v>449</v>
      </c>
      <c r="AB311" s="2">
        <f t="shared" si="90"/>
        <v>3</v>
      </c>
      <c r="AC311" s="2">
        <f t="shared" si="91"/>
        <v>3</v>
      </c>
      <c r="AD311" s="20" t="b">
        <f>FALSE</f>
        <v>0</v>
      </c>
      <c r="AE311" s="20" t="b">
        <f t="shared" si="92"/>
        <v>0</v>
      </c>
      <c r="AF311" s="20" t="b">
        <f t="shared" si="93"/>
        <v>0</v>
      </c>
      <c r="AG311" s="6" t="str">
        <f t="shared" si="94"/>
        <v/>
      </c>
      <c r="AH311"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
🧾 Traçabilité &amp; lots : réception
🧾 Traçabilité &amp; lots : pms</v>
      </c>
      <c r="AI311" s="6" t="str">
        <f t="shared" si="95"/>
        <v/>
      </c>
      <c r="AJ311" s="166"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v>
      </c>
      <c r="AK311" s="168" t="s">
        <v>685</v>
      </c>
    </row>
    <row r="312" spans="1:37" ht="50.1" customHeight="1">
      <c r="D312" s="147"/>
      <c r="E312" s="147"/>
      <c r="F312" s="147"/>
      <c r="G312" s="147"/>
      <c r="H312" s="147"/>
      <c r="I312" s="147"/>
      <c r="J312" s="147"/>
      <c r="K312" s="147"/>
      <c r="L312" s="147"/>
      <c r="M312" s="147"/>
      <c r="N312" s="147"/>
      <c r="O312" s="148"/>
      <c r="P312" s="140"/>
      <c r="V312" s="11" t="s">
        <v>460</v>
      </c>
      <c r="W312" s="10" t="s">
        <v>91</v>
      </c>
      <c r="X312" s="7" t="s">
        <v>157</v>
      </c>
      <c r="Y312" s="7" t="s">
        <v>448</v>
      </c>
      <c r="Z312" s="7" t="s">
        <v>80</v>
      </c>
      <c r="AA312" s="158" t="s">
        <v>449</v>
      </c>
      <c r="AB312" s="1">
        <f t="shared" si="90"/>
        <v>4</v>
      </c>
      <c r="AC312" s="1">
        <f t="shared" si="91"/>
        <v>3</v>
      </c>
      <c r="AD312" s="21" t="b">
        <f>FALSE</f>
        <v>0</v>
      </c>
      <c r="AE312" s="21" t="b">
        <f t="shared" si="92"/>
        <v>0</v>
      </c>
      <c r="AF312" s="21" t="b">
        <f t="shared" si="93"/>
        <v>0</v>
      </c>
      <c r="AG312" s="6" t="str">
        <f t="shared" si="94"/>
        <v/>
      </c>
      <c r="AH312"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
🧾 Traçabilité &amp; lots : réception
🧾 Traçabilité &amp; lots : pms</v>
      </c>
      <c r="AI312" s="6" t="str">
        <f t="shared" si="95"/>
        <v/>
      </c>
      <c r="AJ312"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v>
      </c>
      <c r="AK312" s="167" t="s">
        <v>686</v>
      </c>
    </row>
    <row r="313" spans="1:37" ht="50.1" customHeight="1">
      <c r="D313" s="147"/>
      <c r="E313" s="147"/>
      <c r="F313" s="147"/>
      <c r="G313" s="147"/>
      <c r="H313" s="147"/>
      <c r="I313" s="147"/>
      <c r="J313" s="147"/>
      <c r="K313" s="147"/>
      <c r="L313" s="147"/>
      <c r="M313" s="147"/>
      <c r="N313" s="147"/>
      <c r="O313" s="148"/>
      <c r="P313" s="140"/>
      <c r="V313" s="11" t="s">
        <v>461</v>
      </c>
      <c r="W313" s="10" t="s">
        <v>91</v>
      </c>
      <c r="X313" s="5" t="s">
        <v>157</v>
      </c>
      <c r="Y313" s="5" t="s">
        <v>448</v>
      </c>
      <c r="Z313" s="5" t="s">
        <v>80</v>
      </c>
      <c r="AA313" s="158" t="s">
        <v>449</v>
      </c>
      <c r="AB313" s="2">
        <f t="shared" si="90"/>
        <v>13</v>
      </c>
      <c r="AC313" s="2">
        <f t="shared" si="91"/>
        <v>3</v>
      </c>
      <c r="AD313" s="20" t="b">
        <f>FALSE</f>
        <v>0</v>
      </c>
      <c r="AE313" s="20" t="b">
        <f t="shared" si="92"/>
        <v>0</v>
      </c>
      <c r="AF313" s="20" t="b">
        <f t="shared" si="93"/>
        <v>0</v>
      </c>
      <c r="AG313" s="6" t="str">
        <f t="shared" si="94"/>
        <v/>
      </c>
      <c r="AH313"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
🧾 Traçabilité &amp; lots : réception
🧾 Traçabilité &amp; lots : pms</v>
      </c>
      <c r="AI313" s="6" t="str">
        <f t="shared" si="95"/>
        <v/>
      </c>
      <c r="AJ313"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v>
      </c>
      <c r="AK313" s="3" t="s">
        <v>27</v>
      </c>
    </row>
    <row r="314" spans="1:37" ht="30">
      <c r="D314" s="147"/>
      <c r="E314" s="147"/>
      <c r="F314" s="147"/>
      <c r="G314" s="147"/>
      <c r="H314" s="147"/>
      <c r="I314" s="147"/>
      <c r="J314" s="147"/>
      <c r="K314" s="147"/>
      <c r="L314" s="147"/>
      <c r="M314" s="147"/>
      <c r="N314" s="147"/>
      <c r="O314" s="148"/>
      <c r="P314" s="140"/>
      <c r="V314" s="7" t="s">
        <v>462</v>
      </c>
      <c r="W314" s="7" t="s">
        <v>91</v>
      </c>
      <c r="X314" s="7" t="s">
        <v>157</v>
      </c>
      <c r="Y314" s="7" t="s">
        <v>448</v>
      </c>
      <c r="Z314" s="7" t="s">
        <v>80</v>
      </c>
      <c r="AA314" s="158" t="s">
        <v>449</v>
      </c>
      <c r="AB314" s="7">
        <f t="shared" si="90"/>
        <v>7</v>
      </c>
      <c r="AC314" s="7">
        <f t="shared" si="91"/>
        <v>3</v>
      </c>
      <c r="AD314" s="21" t="b">
        <f>FALSE</f>
        <v>0</v>
      </c>
      <c r="AE314" s="21" t="b">
        <f t="shared" si="92"/>
        <v>0</v>
      </c>
      <c r="AF314" s="21" t="b">
        <f t="shared" si="93"/>
        <v>0</v>
      </c>
      <c r="AG314" s="6" t="str">
        <f t="shared" si="94"/>
        <v/>
      </c>
      <c r="AH314" s="19" t="str">
        <f t="shared" si="96"/>
        <v>🌾 Allergènes &amp; intolérances : farine
🌾 Allergènes &amp; intolérances : pâte
🌾 Allergènes &amp; intolérances : croûte
🌰 Allergènes &amp; intolérances : fruits à coque
🟡 Allergènes &amp; intolérances : moutarde
🥬 Allergènes &amp; intolérances : céleri
🥩 Matières premières &amp; origine : porc
🥩 Matières premières &amp; origine : volaille
🧫 Matières premières &amp; origine : foie
🧫 Matières premières &amp; origine : cœur
🏷️ Matières premières &amp; origine : traçabilité
🌶️ Charcuterie &amp; assaisonnement : mêlée
🌶️ Charcuterie &amp; assaisonnement : pâté
🌶️ Charcuterie &amp; assaisonnement : pâté en croûte
🧂 Charcuterie &amp; assaisonnement : épices
🌡️ Cuisson &amp; refroidissement : cuisson
🌡️ Cuisson &amp; refroidissement : sonde
❄️ Cuisson &amp; refroidissement : refroidissement
❄️ Cuisson &amp; refroidissement : refroidissement rapide
📦 Conditionnement &amp; étiquetage : sous vide
📦 Conditionnement &amp; étiquetage : conditionnement
🏷️ Conditionnement &amp; étiquetage : dlc
🏷️ Conditionnement &amp; étiquetage : étiquetage
🏷️ Conditionnement &amp; étiquetage : ingrédients
🧾 Traçabilité &amp; lots : lot
🧾 Traçabilité &amp; lots : n° lot
🧾 Traçabilité &amp; lots : fournisseur
🧾 Traçabilité &amp; lots : réception
🧾 Traçabilité &amp; lots : pms</v>
      </c>
      <c r="AI314" s="6" t="str">
        <f t="shared" si="95"/>
        <v/>
      </c>
      <c r="AJ314" s="19" t="str">
        <f t="shared" si="97"/>
        <v>🌾 Allergène : céréales contenant du gluten → annoncer + éviter contamination croisée.
🌾 Allergène : céréales contenant du gluten → annoncer + éviter contamination croisée.
🌾 Allergène : céréales contenant du gluten → annoncer + éviter contamination croisée.
🌰 Allergène : fruits à coque → annoncer + vigilance contamination croisée.
🟡 Allergène : moutarde → annoncer + éviter contamination.
🥬 Allergène : céleri → annoncer + vigilance fonds/assaisonnements.
🥩 Identifier l’espèce et adapter découpe/traitement; vérifier origine/qualité.
🥩 Identifier l’espèce et adapter découpe/traitement; vérifier origine/qualité.
🧫 Produit fragile : contrôler hygiène, T° et durée de vie.
🧫 Produit fragile : contrôler hygiène, T° et durée de vie.
🏷️ Vérifier conformité : origine, labels, mentions, exigences client.
🌶️ Charcuterie : contrôler température de mêlée, texture, assaisonnement, hygiène.
🌶️ Charcuterie : contrôler température de mêlée, texture, assaisonnement, hygiène.
🌶️ Charcuterie : contrôler température de mêlée, texture, assaisonnement, hygiène.
🧂 Process : respecter doses/temps; éviter dérives (sécurité + qualité).
🌡️ Traitement thermique : contrôler T° à cœur/temps; enregistrer si nécessaire.
🌡️ Traitement thermique : contrôler T° à cœur/temps; enregistrer si nécessaire.
❄️ Maîtrise T° : refroidir vite, stocker au froid; éviter zone de danger bactérien.
❄️ Maîtrise T° : refroidir vite, stocker au froid; éviter zone de danger bactérien.
📦 Conditionnement : respecter chaîne du froid, propreté poste, paramètres sous-vide/MAP.
📦 Conditionnement : respecter chaîne du froid, propreté poste, paramètres sous-vide/MAP.
🏷️ Étiquetage : dates, ingrédients, allergènes, lot; cohérence avec production et conservation.
🏷️ Étiquetage : dates, ingrédients, allergènes, lot; cohérence avec production et conservation.
🏷️ Étiquetage : dates, ingrédients, allergènes, lot; cohérence avec production et conservation.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
🧾 Traçabilité : documenter fournisseur/lot/dates; conserver preuves; faciliter retrait-rappel.</v>
      </c>
      <c r="AK314" s="3" t="s">
        <v>27</v>
      </c>
    </row>
  </sheetData>
  <mergeCells count="26">
    <mergeCell ref="C4:D5"/>
    <mergeCell ref="F4:G5"/>
    <mergeCell ref="AS16:AU18"/>
    <mergeCell ref="I3:N3"/>
    <mergeCell ref="E4:E5"/>
    <mergeCell ref="H4:H5"/>
    <mergeCell ref="I5:N8"/>
    <mergeCell ref="V5:Y8"/>
    <mergeCell ref="P18:U18"/>
    <mergeCell ref="I4:N4"/>
    <mergeCell ref="AS26:AU26"/>
    <mergeCell ref="AS24:AU24"/>
    <mergeCell ref="AJ12:AJ13"/>
    <mergeCell ref="AB12:AF13"/>
    <mergeCell ref="A1:D1"/>
    <mergeCell ref="A2:D2"/>
    <mergeCell ref="A3:B4"/>
    <mergeCell ref="P3:Q4"/>
    <mergeCell ref="AS4:AU5"/>
    <mergeCell ref="AS7:AU11"/>
    <mergeCell ref="AS13:AU15"/>
    <mergeCell ref="AS19:AU19"/>
    <mergeCell ref="AS20:AU23"/>
    <mergeCell ref="AH12:AH13"/>
    <mergeCell ref="AI12:AI13"/>
    <mergeCell ref="AG12:AG13"/>
  </mergeCells>
  <pageMargins left="0.75" right="0.75" top="1" bottom="1" header="0.5" footer="0.5"/>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11A6C-E6A9-4184-8FF2-38DF100173C5}">
  <dimension ref="A1:O223"/>
  <sheetViews>
    <sheetView zoomScaleNormal="100" workbookViewId="0">
      <selection activeCell="B216" sqref="B216"/>
    </sheetView>
  </sheetViews>
  <sheetFormatPr baseColWidth="10" defaultRowHeight="15"/>
  <cols>
    <col min="1" max="1" width="11.42578125" style="38"/>
    <col min="2" max="2" width="38.28515625" style="38" customWidth="1"/>
    <col min="3" max="3" width="124.140625" style="38" customWidth="1"/>
    <col min="4" max="4" width="17.5703125" style="38" customWidth="1"/>
    <col min="5" max="5" width="41.42578125" style="38" customWidth="1"/>
    <col min="6" max="6" width="11.42578125" style="38"/>
    <col min="7" max="7" width="100.140625" style="38" customWidth="1"/>
    <col min="8" max="8" width="11.42578125" style="38"/>
    <col min="9" max="9" width="29.85546875" style="38" customWidth="1"/>
    <col min="10" max="10" width="44.42578125" style="38" customWidth="1"/>
    <col min="11" max="11" width="16" style="38" customWidth="1"/>
    <col min="12" max="12" width="11.42578125" style="38"/>
    <col min="13" max="13" width="12" style="38" customWidth="1"/>
    <col min="14" max="14" width="76.28515625" style="38" customWidth="1"/>
    <col min="15" max="16384" width="11.42578125" style="38"/>
  </cols>
  <sheetData>
    <row r="1" spans="2:14" ht="21" customHeight="1">
      <c r="B1" s="201"/>
      <c r="C1" s="201"/>
      <c r="D1" s="201"/>
      <c r="E1" s="201"/>
      <c r="F1" s="201"/>
      <c r="G1" s="201"/>
      <c r="H1" s="201"/>
      <c r="I1" s="201"/>
      <c r="J1" s="201"/>
      <c r="K1" s="201"/>
      <c r="L1" s="201"/>
      <c r="M1" s="201"/>
      <c r="N1" s="201"/>
    </row>
    <row r="2" spans="2:14" ht="21" customHeight="1">
      <c r="B2" s="201"/>
      <c r="C2" s="201"/>
      <c r="D2" s="201"/>
      <c r="E2" s="201"/>
      <c r="F2" s="201"/>
      <c r="G2" s="201"/>
      <c r="H2" s="201"/>
      <c r="I2" s="201"/>
      <c r="J2" s="201"/>
      <c r="K2" s="201"/>
      <c r="L2" s="201"/>
      <c r="M2" s="201"/>
      <c r="N2" s="201"/>
    </row>
    <row r="3" spans="2:14" ht="21" customHeight="1">
      <c r="B3" s="204" t="s">
        <v>1273</v>
      </c>
      <c r="C3" s="201"/>
      <c r="D3" s="201"/>
      <c r="E3" s="201"/>
      <c r="F3" s="201"/>
      <c r="G3" s="201"/>
      <c r="H3" s="201"/>
      <c r="I3" s="201"/>
      <c r="J3" s="201"/>
      <c r="K3" s="201"/>
      <c r="L3" s="201"/>
      <c r="M3" s="201"/>
      <c r="N3" s="201"/>
    </row>
    <row r="4" spans="2:14" ht="21" customHeight="1">
      <c r="B4" s="201"/>
      <c r="C4" s="201"/>
      <c r="D4" s="201"/>
      <c r="E4" s="201"/>
      <c r="F4" s="201"/>
      <c r="G4" s="206" t="s">
        <v>1166</v>
      </c>
      <c r="H4" s="201"/>
      <c r="I4" s="201"/>
      <c r="J4" s="201"/>
      <c r="K4" s="201"/>
      <c r="L4" s="201"/>
      <c r="M4" s="201"/>
      <c r="N4" s="201"/>
    </row>
    <row r="5" spans="2:14" ht="21" customHeight="1">
      <c r="B5" s="297" t="s">
        <v>1387</v>
      </c>
      <c r="C5" s="297"/>
      <c r="D5" s="205"/>
      <c r="E5" s="205"/>
      <c r="F5" s="205"/>
      <c r="G5" s="201"/>
      <c r="H5" s="201"/>
      <c r="I5" s="201"/>
      <c r="J5" s="201"/>
      <c r="K5" s="201"/>
      <c r="L5" s="201"/>
      <c r="M5" s="201"/>
      <c r="N5" s="201"/>
    </row>
    <row r="6" spans="2:14" ht="21" customHeight="1">
      <c r="B6" s="297"/>
      <c r="C6" s="297"/>
      <c r="D6" s="205"/>
      <c r="E6" s="205"/>
      <c r="F6" s="205"/>
      <c r="G6" s="211" t="s">
        <v>1386</v>
      </c>
      <c r="H6" s="201"/>
      <c r="I6" s="201"/>
      <c r="J6" s="201"/>
      <c r="K6" s="201"/>
      <c r="L6" s="201"/>
      <c r="M6" s="201"/>
      <c r="N6" s="201"/>
    </row>
    <row r="7" spans="2:14" ht="21" customHeight="1">
      <c r="B7" s="205"/>
      <c r="C7" s="205"/>
      <c r="D7" s="205"/>
      <c r="E7" s="205"/>
      <c r="F7" s="205"/>
      <c r="G7" s="201"/>
      <c r="H7" s="201"/>
      <c r="I7" s="201"/>
      <c r="J7" s="201"/>
      <c r="K7" s="201"/>
      <c r="L7" s="201"/>
      <c r="M7" s="201"/>
      <c r="N7" s="201"/>
    </row>
    <row r="8" spans="2:14" ht="21" customHeight="1">
      <c r="B8" s="201"/>
      <c r="C8" s="201"/>
      <c r="D8" s="201"/>
      <c r="E8" s="201"/>
      <c r="F8" s="201"/>
      <c r="G8" s="202" t="s">
        <v>1167</v>
      </c>
      <c r="H8" s="201"/>
      <c r="I8" s="201"/>
      <c r="J8" s="201"/>
      <c r="K8" s="201"/>
      <c r="L8" s="201"/>
      <c r="M8" s="201"/>
      <c r="N8" s="201"/>
    </row>
    <row r="9" spans="2:14" ht="21" customHeight="1">
      <c r="B9" s="214" t="s">
        <v>1139</v>
      </c>
      <c r="C9" s="201"/>
      <c r="D9" s="201"/>
      <c r="E9" s="201"/>
      <c r="F9" s="201"/>
      <c r="G9" s="15" t="s">
        <v>1168</v>
      </c>
      <c r="H9" s="201"/>
      <c r="I9" s="201"/>
      <c r="J9" s="201"/>
      <c r="K9" s="201"/>
      <c r="L9" s="201"/>
      <c r="M9" s="201"/>
      <c r="N9" s="201"/>
    </row>
    <row r="10" spans="2:14" ht="21" customHeight="1">
      <c r="B10" s="214"/>
      <c r="C10" s="201"/>
      <c r="D10" s="201"/>
      <c r="E10" s="201"/>
      <c r="F10" s="201"/>
      <c r="G10" s="15" t="s">
        <v>1169</v>
      </c>
      <c r="H10" s="201"/>
      <c r="I10" s="201"/>
      <c r="J10" s="201"/>
      <c r="K10" s="201"/>
      <c r="L10" s="201"/>
      <c r="M10" s="201"/>
      <c r="N10" s="201"/>
    </row>
    <row r="11" spans="2:14" ht="21" customHeight="1">
      <c r="B11" s="215" t="s">
        <v>1140</v>
      </c>
      <c r="C11" s="201"/>
      <c r="D11" s="201"/>
      <c r="E11" s="201"/>
      <c r="F11" s="201"/>
      <c r="G11" s="201"/>
      <c r="H11" s="201"/>
      <c r="I11" s="201"/>
      <c r="J11" s="201"/>
      <c r="K11" s="201"/>
      <c r="L11" s="201"/>
      <c r="M11" s="201"/>
      <c r="N11" s="201"/>
    </row>
    <row r="12" spans="2:14" ht="21" customHeight="1">
      <c r="B12" s="215"/>
      <c r="C12" s="201"/>
      <c r="D12" s="201"/>
      <c r="E12" s="201"/>
      <c r="F12" s="201"/>
      <c r="G12" s="202" t="s">
        <v>1170</v>
      </c>
      <c r="H12" s="201"/>
      <c r="I12" s="201"/>
      <c r="J12" s="201"/>
      <c r="K12" s="201"/>
      <c r="L12" s="201"/>
      <c r="M12" s="201"/>
      <c r="N12" s="201"/>
    </row>
    <row r="13" spans="2:14" ht="21" customHeight="1">
      <c r="B13" s="215" t="s">
        <v>1388</v>
      </c>
      <c r="C13" s="201"/>
      <c r="D13" s="201"/>
      <c r="E13" s="201"/>
      <c r="F13" s="201"/>
      <c r="G13" s="15" t="s">
        <v>1171</v>
      </c>
      <c r="H13" s="201"/>
      <c r="I13" s="201"/>
      <c r="J13" s="201"/>
      <c r="K13" s="201"/>
      <c r="L13" s="201"/>
      <c r="M13" s="201"/>
      <c r="N13" s="201"/>
    </row>
    <row r="14" spans="2:14" ht="21" customHeight="1">
      <c r="B14" s="215"/>
      <c r="C14" s="201"/>
      <c r="D14" s="201"/>
      <c r="E14" s="201"/>
      <c r="F14" s="201"/>
      <c r="G14" s="15" t="s">
        <v>1172</v>
      </c>
      <c r="H14" s="201"/>
      <c r="I14" s="201"/>
      <c r="J14" s="201"/>
      <c r="K14" s="201"/>
      <c r="L14" s="201"/>
      <c r="M14" s="201"/>
      <c r="N14" s="201"/>
    </row>
    <row r="15" spans="2:14" ht="21" customHeight="1">
      <c r="B15" s="215" t="s">
        <v>1389</v>
      </c>
      <c r="C15" s="201"/>
      <c r="D15" s="201"/>
      <c r="E15" s="201"/>
      <c r="F15" s="201"/>
      <c r="G15" s="201"/>
      <c r="H15" s="201"/>
      <c r="I15" s="201"/>
      <c r="J15" s="201"/>
      <c r="K15" s="201"/>
      <c r="L15" s="201"/>
      <c r="M15" s="201"/>
      <c r="N15" s="201"/>
    </row>
    <row r="16" spans="2:14" ht="21" customHeight="1">
      <c r="B16" s="215"/>
      <c r="C16" s="201"/>
      <c r="D16" s="201"/>
      <c r="E16" s="201"/>
      <c r="F16" s="201"/>
      <c r="G16" s="202" t="s">
        <v>1173</v>
      </c>
      <c r="H16" s="201"/>
      <c r="I16" s="201"/>
      <c r="J16" s="201"/>
      <c r="K16" s="201"/>
      <c r="L16" s="201"/>
      <c r="M16" s="201"/>
      <c r="N16" s="201"/>
    </row>
    <row r="17" spans="2:14" ht="21" customHeight="1">
      <c r="B17" s="215" t="s">
        <v>1390</v>
      </c>
      <c r="C17" s="201"/>
      <c r="D17" s="201"/>
      <c r="E17" s="201"/>
      <c r="F17" s="201"/>
      <c r="G17" s="15" t="s">
        <v>1174</v>
      </c>
      <c r="H17" s="201"/>
      <c r="I17" s="201"/>
      <c r="J17" s="201"/>
      <c r="K17" s="201"/>
      <c r="L17" s="201"/>
      <c r="M17" s="201"/>
      <c r="N17" s="201"/>
    </row>
    <row r="18" spans="2:14" ht="21" customHeight="1">
      <c r="B18" s="216"/>
      <c r="C18" s="201"/>
      <c r="D18" s="201"/>
      <c r="E18" s="201"/>
      <c r="F18" s="201"/>
      <c r="G18" s="15" t="s">
        <v>1175</v>
      </c>
      <c r="H18" s="201"/>
      <c r="I18" s="201"/>
      <c r="J18" s="201"/>
      <c r="K18" s="201"/>
      <c r="L18" s="201"/>
      <c r="M18" s="201"/>
      <c r="N18" s="201"/>
    </row>
    <row r="19" spans="2:14" ht="21" customHeight="1">
      <c r="B19" s="216" t="s">
        <v>1391</v>
      </c>
      <c r="C19" s="201"/>
      <c r="D19" s="201"/>
      <c r="E19" s="201"/>
      <c r="F19" s="201"/>
      <c r="G19" s="201"/>
      <c r="H19" s="201"/>
      <c r="I19" s="201"/>
      <c r="J19" s="201"/>
      <c r="K19" s="201"/>
      <c r="L19" s="201"/>
      <c r="M19" s="201"/>
      <c r="N19" s="201"/>
    </row>
    <row r="20" spans="2:14" ht="21" customHeight="1">
      <c r="B20" s="216" t="s">
        <v>1392</v>
      </c>
      <c r="C20" s="201"/>
      <c r="D20" s="201"/>
      <c r="E20" s="201"/>
      <c r="F20" s="201"/>
      <c r="G20" s="206" t="s">
        <v>1176</v>
      </c>
      <c r="H20" s="201"/>
      <c r="I20" s="201"/>
      <c r="J20" s="201"/>
      <c r="K20" s="201"/>
      <c r="L20" s="201"/>
      <c r="M20" s="201"/>
      <c r="N20" s="201"/>
    </row>
    <row r="21" spans="2:14" ht="21" customHeight="1">
      <c r="B21" s="216" t="s">
        <v>1393</v>
      </c>
      <c r="C21" s="201"/>
      <c r="D21" s="201"/>
      <c r="E21" s="201"/>
      <c r="F21" s="201"/>
      <c r="G21" s="15"/>
      <c r="H21" s="201"/>
      <c r="I21" s="201"/>
      <c r="J21" s="201"/>
      <c r="K21" s="201"/>
      <c r="L21" s="201"/>
      <c r="M21" s="201"/>
      <c r="N21" s="201"/>
    </row>
    <row r="22" spans="2:14" ht="21" customHeight="1">
      <c r="B22" s="216" t="s">
        <v>1394</v>
      </c>
      <c r="C22" s="201"/>
      <c r="D22" s="201"/>
      <c r="E22" s="201"/>
      <c r="F22" s="201"/>
      <c r="G22" s="15" t="s">
        <v>1177</v>
      </c>
      <c r="H22" s="201"/>
      <c r="I22" s="201"/>
      <c r="J22" s="201"/>
      <c r="K22" s="201"/>
      <c r="L22" s="201"/>
      <c r="M22" s="201"/>
      <c r="N22" s="201"/>
    </row>
    <row r="23" spans="2:14" ht="21" customHeight="1">
      <c r="B23" s="217" t="s">
        <v>1395</v>
      </c>
      <c r="C23" s="201"/>
      <c r="D23" s="201"/>
      <c r="E23" s="201"/>
      <c r="F23" s="201"/>
      <c r="G23" s="15" t="s">
        <v>1178</v>
      </c>
      <c r="H23" s="201"/>
      <c r="I23" s="201"/>
      <c r="J23" s="201"/>
      <c r="K23" s="201"/>
      <c r="L23" s="201"/>
      <c r="M23" s="201"/>
      <c r="N23" s="201"/>
    </row>
    <row r="24" spans="2:14" ht="21" customHeight="1">
      <c r="B24" s="201"/>
      <c r="C24" s="201"/>
      <c r="D24" s="201"/>
      <c r="E24" s="201"/>
      <c r="F24" s="201"/>
      <c r="G24" s="15" t="s">
        <v>1179</v>
      </c>
      <c r="H24" s="201"/>
      <c r="I24" s="201"/>
      <c r="J24" s="201"/>
      <c r="K24" s="201"/>
      <c r="L24" s="201"/>
      <c r="M24" s="201"/>
      <c r="N24" s="201"/>
    </row>
    <row r="25" spans="2:14" ht="21" customHeight="1">
      <c r="B25" s="206" t="s">
        <v>1149</v>
      </c>
      <c r="C25" s="201"/>
      <c r="D25" s="201"/>
      <c r="E25" s="201"/>
      <c r="F25" s="201"/>
      <c r="G25" s="15" t="s">
        <v>1180</v>
      </c>
      <c r="H25" s="201"/>
      <c r="I25" s="201"/>
      <c r="J25" s="201"/>
      <c r="K25" s="201"/>
      <c r="L25" s="201"/>
      <c r="M25" s="201"/>
      <c r="N25" s="201"/>
    </row>
    <row r="26" spans="2:14" ht="21" customHeight="1">
      <c r="B26" s="201"/>
      <c r="C26" s="201"/>
      <c r="D26" s="201"/>
      <c r="E26" s="201"/>
      <c r="F26" s="201"/>
      <c r="G26" s="15"/>
      <c r="H26" s="201"/>
      <c r="I26" s="201"/>
      <c r="J26" s="201"/>
      <c r="K26" s="201"/>
      <c r="L26" s="201"/>
      <c r="M26" s="201"/>
      <c r="N26" s="201"/>
    </row>
    <row r="27" spans="2:14" ht="21" customHeight="1">
      <c r="B27" s="202" t="s">
        <v>1150</v>
      </c>
      <c r="C27" s="201"/>
      <c r="D27" s="201"/>
      <c r="E27" s="201"/>
      <c r="F27" s="201"/>
      <c r="G27" s="15" t="s">
        <v>1181</v>
      </c>
      <c r="H27" s="201"/>
      <c r="I27" s="201"/>
      <c r="J27" s="201"/>
      <c r="K27" s="201"/>
      <c r="L27" s="201"/>
      <c r="M27" s="201"/>
      <c r="N27" s="201"/>
    </row>
    <row r="28" spans="2:14" ht="21" customHeight="1">
      <c r="B28" s="15" t="s">
        <v>1151</v>
      </c>
      <c r="C28" s="201"/>
      <c r="D28" s="201"/>
      <c r="E28" s="201"/>
      <c r="F28" s="201"/>
      <c r="G28" s="15" t="s">
        <v>1182</v>
      </c>
      <c r="H28" s="201"/>
      <c r="I28" s="201"/>
      <c r="J28" s="201"/>
      <c r="K28" s="201"/>
      <c r="L28" s="201"/>
      <c r="M28" s="201"/>
      <c r="N28" s="201"/>
    </row>
    <row r="29" spans="2:14" ht="21" customHeight="1">
      <c r="B29" s="15" t="s">
        <v>1152</v>
      </c>
      <c r="C29" s="201"/>
      <c r="D29" s="201"/>
      <c r="E29" s="201"/>
      <c r="F29" s="201"/>
      <c r="G29" s="201"/>
      <c r="H29" s="201"/>
      <c r="I29" s="201"/>
      <c r="J29" s="201"/>
      <c r="K29" s="201"/>
      <c r="L29" s="201"/>
      <c r="M29" s="201"/>
      <c r="N29" s="201"/>
    </row>
    <row r="30" spans="2:14" ht="21" customHeight="1">
      <c r="B30" s="201"/>
      <c r="C30" s="201"/>
      <c r="D30" s="201"/>
      <c r="E30" s="201"/>
      <c r="F30" s="201"/>
      <c r="G30" s="206" t="s">
        <v>1183</v>
      </c>
      <c r="H30" s="201"/>
      <c r="I30" s="201"/>
      <c r="J30" s="201"/>
      <c r="K30" s="201"/>
      <c r="L30" s="201"/>
      <c r="M30" s="201"/>
      <c r="N30" s="201"/>
    </row>
    <row r="31" spans="2:14" ht="21" customHeight="1">
      <c r="B31" s="202" t="s">
        <v>1153</v>
      </c>
      <c r="C31" s="201"/>
      <c r="D31" s="201"/>
      <c r="E31" s="201"/>
      <c r="F31" s="201"/>
      <c r="G31" s="201" t="s">
        <v>1184</v>
      </c>
      <c r="H31" s="201"/>
      <c r="I31" s="201"/>
      <c r="J31" s="201"/>
      <c r="K31" s="201"/>
      <c r="L31" s="201"/>
      <c r="M31" s="201"/>
      <c r="N31" s="201"/>
    </row>
    <row r="32" spans="2:14" ht="21" customHeight="1">
      <c r="B32" s="15" t="s">
        <v>1154</v>
      </c>
      <c r="C32" s="201"/>
      <c r="D32" s="201"/>
      <c r="E32" s="201"/>
      <c r="F32" s="201"/>
      <c r="G32" s="203" t="s">
        <v>1185</v>
      </c>
      <c r="H32" s="201"/>
      <c r="I32" s="201"/>
      <c r="J32" s="201"/>
      <c r="K32" s="201"/>
      <c r="L32" s="201"/>
      <c r="M32" s="201"/>
      <c r="N32" s="201"/>
    </row>
    <row r="33" spans="2:14" ht="21" customHeight="1">
      <c r="B33" s="15" t="s">
        <v>1155</v>
      </c>
      <c r="C33" s="201"/>
      <c r="D33" s="201"/>
      <c r="E33" s="201"/>
      <c r="F33" s="201"/>
      <c r="G33" s="203" t="s">
        <v>1186</v>
      </c>
      <c r="H33" s="201"/>
      <c r="I33" s="201"/>
      <c r="J33" s="201"/>
      <c r="K33" s="201"/>
      <c r="L33" s="201"/>
      <c r="M33" s="201"/>
      <c r="N33" s="201"/>
    </row>
    <row r="34" spans="2:14" ht="21" customHeight="1">
      <c r="B34" s="201"/>
      <c r="C34" s="201"/>
      <c r="D34" s="201"/>
      <c r="E34" s="201"/>
      <c r="F34" s="201"/>
      <c r="G34" s="201" t="s">
        <v>1187</v>
      </c>
      <c r="H34" s="201"/>
      <c r="I34" s="201"/>
      <c r="J34" s="201"/>
      <c r="K34" s="201"/>
      <c r="L34" s="201"/>
      <c r="M34" s="201"/>
      <c r="N34" s="201"/>
    </row>
    <row r="35" spans="2:14" ht="21" customHeight="1">
      <c r="B35" s="202" t="s">
        <v>1156</v>
      </c>
      <c r="C35" s="201"/>
      <c r="D35" s="201"/>
      <c r="E35" s="201"/>
      <c r="F35" s="201"/>
      <c r="G35" s="298" t="s">
        <v>1188</v>
      </c>
      <c r="H35" s="298"/>
      <c r="I35" s="201"/>
      <c r="J35" s="201"/>
      <c r="K35" s="201"/>
      <c r="L35" s="201"/>
      <c r="M35" s="201"/>
      <c r="N35" s="201"/>
    </row>
    <row r="36" spans="2:14" ht="21" customHeight="1">
      <c r="B36" s="15" t="s">
        <v>1157</v>
      </c>
      <c r="C36" s="201"/>
      <c r="D36" s="201"/>
      <c r="E36" s="201"/>
      <c r="F36" s="201"/>
      <c r="G36" s="298"/>
      <c r="H36" s="298"/>
      <c r="I36" s="201"/>
      <c r="J36" s="201"/>
      <c r="K36" s="201"/>
      <c r="L36" s="201"/>
      <c r="M36" s="201"/>
      <c r="N36" s="201"/>
    </row>
    <row r="37" spans="2:14" ht="21" customHeight="1">
      <c r="B37" s="15" t="s">
        <v>1158</v>
      </c>
      <c r="C37" s="201"/>
      <c r="D37" s="201"/>
      <c r="E37" s="201"/>
      <c r="F37" s="201"/>
      <c r="G37" s="201"/>
      <c r="H37" s="201"/>
      <c r="I37" s="201"/>
      <c r="J37" s="201"/>
      <c r="K37" s="201"/>
      <c r="L37" s="201"/>
      <c r="M37" s="201"/>
      <c r="N37" s="201"/>
    </row>
    <row r="38" spans="2:14" ht="21" customHeight="1">
      <c r="B38" s="201"/>
      <c r="C38" s="201"/>
      <c r="D38" s="201"/>
      <c r="E38" s="201"/>
      <c r="F38" s="201"/>
      <c r="G38" s="201"/>
      <c r="H38" s="201"/>
      <c r="I38" s="201"/>
      <c r="J38" s="201"/>
      <c r="K38" s="201"/>
      <c r="L38" s="201"/>
      <c r="M38" s="201"/>
      <c r="N38" s="201"/>
    </row>
    <row r="39" spans="2:14" ht="21" customHeight="1">
      <c r="B39" s="202" t="s">
        <v>1159</v>
      </c>
      <c r="C39" s="201"/>
      <c r="D39" s="201"/>
      <c r="E39" s="201"/>
      <c r="F39" s="201"/>
      <c r="G39" s="201"/>
      <c r="H39" s="201"/>
      <c r="I39" s="201"/>
      <c r="J39" s="201"/>
      <c r="K39" s="201"/>
      <c r="L39" s="201"/>
      <c r="M39" s="201"/>
      <c r="N39" s="201"/>
    </row>
    <row r="40" spans="2:14" ht="21" customHeight="1">
      <c r="B40" s="15" t="s">
        <v>1160</v>
      </c>
      <c r="C40" s="201"/>
      <c r="D40" s="201"/>
      <c r="E40" s="201"/>
      <c r="F40" s="201"/>
      <c r="G40" s="201"/>
      <c r="H40" s="201"/>
      <c r="I40" s="201"/>
      <c r="J40" s="201"/>
      <c r="K40" s="201"/>
      <c r="L40" s="201"/>
      <c r="M40" s="201"/>
      <c r="N40" s="201"/>
    </row>
    <row r="41" spans="2:14" ht="21" customHeight="1">
      <c r="B41" s="15" t="s">
        <v>1161</v>
      </c>
      <c r="C41" s="201"/>
      <c r="D41" s="201"/>
      <c r="E41" s="201"/>
      <c r="F41" s="201"/>
      <c r="G41" s="201"/>
      <c r="H41" s="201"/>
      <c r="I41" s="201"/>
      <c r="J41" s="201"/>
      <c r="K41" s="201"/>
      <c r="L41" s="201"/>
      <c r="M41" s="201"/>
      <c r="N41" s="201"/>
    </row>
    <row r="42" spans="2:14" ht="21" customHeight="1">
      <c r="B42" s="201"/>
      <c r="C42" s="201"/>
      <c r="D42" s="201"/>
      <c r="E42" s="201"/>
      <c r="F42" s="201"/>
      <c r="G42" s="201"/>
      <c r="H42" s="201"/>
      <c r="I42" s="201"/>
      <c r="J42" s="201"/>
      <c r="K42" s="201"/>
      <c r="L42" s="201"/>
      <c r="M42" s="201"/>
      <c r="N42" s="201"/>
    </row>
    <row r="43" spans="2:14" ht="21" customHeight="1">
      <c r="B43" s="202" t="s">
        <v>1162</v>
      </c>
      <c r="C43" s="201"/>
      <c r="D43" s="201"/>
      <c r="E43" s="201"/>
      <c r="F43" s="201"/>
      <c r="G43" s="201"/>
      <c r="H43" s="201"/>
      <c r="I43" s="201"/>
      <c r="J43" s="201"/>
      <c r="K43" s="201"/>
      <c r="L43" s="201"/>
      <c r="M43" s="201"/>
      <c r="N43" s="201"/>
    </row>
    <row r="44" spans="2:14" ht="21" customHeight="1">
      <c r="B44" s="15" t="s">
        <v>1163</v>
      </c>
      <c r="C44" s="201"/>
      <c r="D44" s="201"/>
      <c r="E44" s="201"/>
      <c r="F44" s="201"/>
      <c r="G44" s="201"/>
      <c r="H44" s="201"/>
      <c r="I44" s="201"/>
      <c r="J44" s="201"/>
      <c r="K44" s="201"/>
      <c r="L44" s="201"/>
      <c r="M44" s="201"/>
      <c r="N44" s="201"/>
    </row>
    <row r="45" spans="2:14" ht="21" customHeight="1">
      <c r="B45" s="201"/>
      <c r="C45" s="201"/>
      <c r="D45" s="201"/>
      <c r="E45" s="201"/>
      <c r="F45" s="201"/>
      <c r="G45" s="201"/>
      <c r="H45" s="201"/>
      <c r="I45" s="201"/>
      <c r="J45" s="201"/>
      <c r="K45" s="201"/>
      <c r="L45" s="201"/>
      <c r="M45" s="201"/>
      <c r="N45" s="201"/>
    </row>
    <row r="46" spans="2:14" ht="21" customHeight="1">
      <c r="B46" s="202" t="s">
        <v>1164</v>
      </c>
      <c r="C46" s="201"/>
      <c r="D46" s="201"/>
      <c r="E46" s="201"/>
      <c r="F46" s="201"/>
      <c r="G46" s="201"/>
      <c r="H46" s="201"/>
      <c r="I46" s="201"/>
      <c r="J46" s="201"/>
      <c r="K46" s="201"/>
      <c r="L46" s="201"/>
      <c r="M46" s="201"/>
      <c r="N46" s="201"/>
    </row>
    <row r="47" spans="2:14" ht="21" customHeight="1">
      <c r="B47" s="15" t="s">
        <v>1165</v>
      </c>
      <c r="C47" s="201"/>
      <c r="D47" s="201"/>
      <c r="E47" s="201"/>
      <c r="F47" s="201"/>
      <c r="G47" s="201"/>
      <c r="H47" s="201"/>
      <c r="I47" s="201"/>
      <c r="J47" s="201"/>
      <c r="K47" s="201"/>
      <c r="L47" s="201"/>
      <c r="M47" s="201"/>
      <c r="N47" s="201"/>
    </row>
    <row r="48" spans="2:14" ht="21" customHeight="1">
      <c r="B48" s="201"/>
      <c r="C48" s="201"/>
      <c r="D48" s="201"/>
      <c r="E48" s="201"/>
      <c r="F48" s="201"/>
      <c r="G48" s="201"/>
      <c r="H48" s="201"/>
      <c r="I48" s="201"/>
      <c r="J48" s="201"/>
      <c r="K48" s="201"/>
      <c r="L48" s="201"/>
      <c r="M48" s="201"/>
      <c r="N48" s="201"/>
    </row>
    <row r="49" spans="2:15" ht="21" customHeight="1">
      <c r="B49" s="212"/>
      <c r="C49" s="212"/>
      <c r="D49" s="213"/>
      <c r="E49" s="213"/>
      <c r="F49" s="213"/>
      <c r="G49" s="213"/>
      <c r="H49" s="213"/>
      <c r="I49" s="212"/>
      <c r="J49" s="212"/>
      <c r="K49" s="212"/>
      <c r="L49" s="212"/>
      <c r="M49" s="212"/>
      <c r="N49" s="212"/>
      <c r="O49" s="212"/>
    </row>
    <row r="50" spans="2:15" ht="21" customHeight="1">
      <c r="D50" s="205"/>
      <c r="E50" s="205"/>
      <c r="F50" s="205"/>
      <c r="G50" s="205"/>
      <c r="H50" s="205"/>
      <c r="I50" s="201"/>
      <c r="J50" s="201"/>
      <c r="K50" s="201"/>
      <c r="L50" s="201"/>
      <c r="M50" s="201"/>
      <c r="N50" s="201"/>
    </row>
    <row r="51" spans="2:15" ht="21" customHeight="1">
      <c r="B51" s="201"/>
      <c r="C51" s="201"/>
      <c r="D51" s="201"/>
      <c r="E51" s="201"/>
      <c r="F51" s="201"/>
      <c r="G51" s="201"/>
      <c r="H51" s="201"/>
      <c r="I51" s="201"/>
      <c r="J51" s="201"/>
      <c r="K51" s="201"/>
      <c r="L51" s="201"/>
      <c r="M51" s="201"/>
      <c r="N51" s="201"/>
    </row>
    <row r="52" spans="2:15" ht="21" customHeight="1">
      <c r="B52" s="204" t="s">
        <v>1189</v>
      </c>
      <c r="C52" s="201"/>
      <c r="D52" s="201"/>
      <c r="E52" s="201"/>
      <c r="F52" s="201"/>
      <c r="G52" s="201"/>
      <c r="H52" s="201"/>
      <c r="I52" s="201"/>
      <c r="J52" s="201"/>
      <c r="K52" s="201"/>
      <c r="L52" s="201"/>
      <c r="M52" s="201"/>
      <c r="N52" s="201"/>
    </row>
    <row r="53" spans="2:15" ht="21" customHeight="1">
      <c r="B53" s="201"/>
      <c r="C53" s="201"/>
      <c r="D53" s="201"/>
      <c r="E53" s="201"/>
      <c r="F53" s="201"/>
      <c r="G53" s="201"/>
      <c r="H53" s="201"/>
      <c r="I53" s="201"/>
      <c r="J53" s="201"/>
      <c r="K53" s="201"/>
      <c r="L53" s="201"/>
      <c r="M53" s="201"/>
      <c r="N53" s="201"/>
    </row>
    <row r="54" spans="2:15" ht="21" customHeight="1">
      <c r="B54" s="201" t="s">
        <v>1190</v>
      </c>
      <c r="C54" s="201"/>
      <c r="D54" s="201"/>
      <c r="E54" s="201"/>
      <c r="F54" s="201"/>
      <c r="G54" s="201"/>
      <c r="H54" s="201"/>
      <c r="I54" s="200" t="s">
        <v>1231</v>
      </c>
      <c r="J54" s="201"/>
      <c r="K54" s="201"/>
      <c r="L54" s="201"/>
      <c r="M54" s="201"/>
      <c r="N54" s="201"/>
    </row>
    <row r="55" spans="2:15" ht="21" customHeight="1">
      <c r="B55" s="201"/>
      <c r="C55" s="201"/>
      <c r="E55" s="201"/>
      <c r="F55" s="201"/>
      <c r="G55" s="201"/>
      <c r="I55" s="201"/>
      <c r="J55" s="201"/>
      <c r="K55" s="201"/>
      <c r="L55" s="201"/>
      <c r="M55" s="201"/>
      <c r="N55" s="201"/>
    </row>
    <row r="56" spans="2:15" ht="21" customHeight="1">
      <c r="B56" s="201" t="s">
        <v>1191</v>
      </c>
      <c r="C56" s="201"/>
      <c r="E56" s="201"/>
      <c r="F56" s="201"/>
      <c r="G56" s="201"/>
      <c r="I56" s="202" t="s">
        <v>1194</v>
      </c>
      <c r="J56" s="201"/>
      <c r="K56" s="201"/>
      <c r="L56" s="201"/>
      <c r="M56" s="201"/>
      <c r="N56" s="201"/>
    </row>
    <row r="57" spans="2:15" ht="21" customHeight="1">
      <c r="B57" s="201" t="s">
        <v>1192</v>
      </c>
      <c r="C57" s="201"/>
      <c r="E57" s="201"/>
      <c r="F57" s="201"/>
      <c r="G57" s="201"/>
      <c r="I57" s="203" t="s">
        <v>999</v>
      </c>
      <c r="J57" s="201"/>
      <c r="K57" s="201"/>
      <c r="L57" s="201"/>
      <c r="M57" s="201"/>
      <c r="N57" s="201"/>
    </row>
    <row r="58" spans="2:15" ht="21" customHeight="1">
      <c r="B58" s="201"/>
      <c r="C58" s="201"/>
      <c r="E58" s="201"/>
      <c r="F58" s="201"/>
      <c r="G58" s="201"/>
      <c r="I58" s="203" t="s">
        <v>1232</v>
      </c>
      <c r="J58" s="201"/>
      <c r="K58" s="201"/>
      <c r="L58" s="201"/>
      <c r="M58" s="201"/>
      <c r="N58" s="201"/>
    </row>
    <row r="59" spans="2:15" ht="21" customHeight="1">
      <c r="B59" s="200" t="s">
        <v>1193</v>
      </c>
      <c r="C59" s="201"/>
      <c r="E59" s="200" t="s">
        <v>1213</v>
      </c>
      <c r="F59" s="201"/>
      <c r="G59" s="201"/>
      <c r="I59" s="203" t="s">
        <v>1233</v>
      </c>
      <c r="J59" s="201"/>
      <c r="K59" s="201"/>
      <c r="L59" s="201"/>
      <c r="M59" s="201"/>
      <c r="N59" s="201"/>
    </row>
    <row r="60" spans="2:15" ht="21" customHeight="1">
      <c r="B60" s="202" t="s">
        <v>1194</v>
      </c>
      <c r="C60" s="201"/>
      <c r="E60" s="202" t="s">
        <v>1194</v>
      </c>
      <c r="F60" s="201"/>
      <c r="G60" s="201"/>
      <c r="I60" s="203" t="s">
        <v>1002</v>
      </c>
      <c r="J60" s="201"/>
      <c r="K60" s="201"/>
      <c r="L60" s="201"/>
      <c r="M60" s="201"/>
      <c r="N60" s="201"/>
    </row>
    <row r="61" spans="2:15" ht="21" customHeight="1">
      <c r="B61" s="203" t="s">
        <v>788</v>
      </c>
      <c r="C61" s="201"/>
      <c r="E61" s="203" t="s">
        <v>789</v>
      </c>
      <c r="F61" s="201"/>
      <c r="G61" s="201"/>
      <c r="I61" s="203" t="s">
        <v>1003</v>
      </c>
      <c r="J61" s="201"/>
      <c r="K61" s="201"/>
      <c r="L61" s="201"/>
      <c r="M61" s="201"/>
      <c r="N61" s="201"/>
    </row>
    <row r="62" spans="2:15" ht="21" customHeight="1">
      <c r="B62" s="203" t="s">
        <v>1195</v>
      </c>
      <c r="C62" s="201"/>
      <c r="E62" s="203" t="s">
        <v>1214</v>
      </c>
      <c r="F62" s="201"/>
      <c r="G62" s="201"/>
      <c r="I62" s="203" t="s">
        <v>1004</v>
      </c>
      <c r="J62" s="201"/>
      <c r="K62" s="201"/>
      <c r="L62" s="201"/>
      <c r="M62" s="201"/>
      <c r="N62" s="201"/>
    </row>
    <row r="63" spans="2:15" ht="21" customHeight="1">
      <c r="B63" s="201"/>
      <c r="C63" s="201"/>
      <c r="E63" s="203" t="s">
        <v>1215</v>
      </c>
      <c r="F63" s="201"/>
      <c r="G63" s="201"/>
      <c r="I63" s="15" t="s">
        <v>1234</v>
      </c>
      <c r="J63" s="201"/>
      <c r="K63" s="201"/>
      <c r="L63" s="201"/>
      <c r="M63" s="201"/>
      <c r="N63" s="201"/>
    </row>
    <row r="64" spans="2:15" ht="21" customHeight="1" thickBot="1">
      <c r="B64" s="201"/>
      <c r="C64" s="201"/>
      <c r="E64" s="201"/>
      <c r="F64" s="201"/>
      <c r="G64" s="201"/>
      <c r="I64" s="201"/>
      <c r="J64" s="201"/>
      <c r="K64" s="201"/>
      <c r="L64" s="201"/>
      <c r="M64" s="201"/>
      <c r="N64" s="201"/>
    </row>
    <row r="65" spans="2:14" ht="21" customHeight="1">
      <c r="B65" s="165" t="s">
        <v>682</v>
      </c>
      <c r="C65" s="162" t="s">
        <v>1196</v>
      </c>
      <c r="E65" s="127" t="s">
        <v>1216</v>
      </c>
      <c r="F65" s="127" t="s">
        <v>1217</v>
      </c>
      <c r="G65" s="127" t="s">
        <v>1218</v>
      </c>
      <c r="I65" s="127" t="s">
        <v>803</v>
      </c>
      <c r="J65" s="127" t="s">
        <v>804</v>
      </c>
      <c r="K65" s="127" t="s">
        <v>805</v>
      </c>
      <c r="L65" s="127" t="s">
        <v>806</v>
      </c>
      <c r="M65" s="127" t="s">
        <v>807</v>
      </c>
      <c r="N65" s="127" t="s">
        <v>808</v>
      </c>
    </row>
    <row r="66" spans="2:14" ht="21" customHeight="1">
      <c r="B66" s="207" t="s">
        <v>1197</v>
      </c>
      <c r="C66" s="47" t="s">
        <v>1198</v>
      </c>
      <c r="E66" s="120" t="s">
        <v>1219</v>
      </c>
      <c r="F66" s="122">
        <v>20</v>
      </c>
      <c r="G66" s="199" t="s">
        <v>1220</v>
      </c>
      <c r="I66" s="128" t="s">
        <v>1133</v>
      </c>
      <c r="J66" s="38" t="s">
        <v>1229</v>
      </c>
      <c r="K66" s="38" t="s">
        <v>157</v>
      </c>
      <c r="L66" s="38" t="s">
        <v>1134</v>
      </c>
      <c r="M66" s="38" t="s">
        <v>80</v>
      </c>
      <c r="N66" s="158" t="s">
        <v>1235</v>
      </c>
    </row>
    <row r="67" spans="2:14" ht="21" customHeight="1">
      <c r="B67" s="207" t="s">
        <v>1199</v>
      </c>
      <c r="C67" s="47" t="s">
        <v>1200</v>
      </c>
      <c r="E67" s="120" t="s">
        <v>1221</v>
      </c>
      <c r="F67" s="122">
        <v>25</v>
      </c>
      <c r="G67" s="199" t="s">
        <v>1222</v>
      </c>
      <c r="I67" s="128" t="s">
        <v>1136</v>
      </c>
      <c r="J67" s="38" t="s">
        <v>1229</v>
      </c>
      <c r="K67" s="38" t="s">
        <v>157</v>
      </c>
      <c r="L67" s="38" t="s">
        <v>1134</v>
      </c>
      <c r="M67" s="38" t="s">
        <v>80</v>
      </c>
      <c r="N67" s="158" t="s">
        <v>1236</v>
      </c>
    </row>
    <row r="68" spans="2:14" ht="21" customHeight="1">
      <c r="B68" s="207" t="s">
        <v>1201</v>
      </c>
      <c r="C68" s="47" t="s">
        <v>1202</v>
      </c>
      <c r="E68" s="120" t="s">
        <v>1223</v>
      </c>
      <c r="F68" s="122">
        <v>25</v>
      </c>
      <c r="G68" s="199" t="s">
        <v>1224</v>
      </c>
      <c r="I68" s="128" t="s">
        <v>1237</v>
      </c>
      <c r="J68" s="38" t="s">
        <v>1229</v>
      </c>
      <c r="K68" s="38" t="s">
        <v>78</v>
      </c>
      <c r="L68" s="38" t="s">
        <v>1061</v>
      </c>
      <c r="M68" s="38" t="s">
        <v>80</v>
      </c>
      <c r="N68" s="158" t="s">
        <v>1238</v>
      </c>
    </row>
    <row r="69" spans="2:14" ht="21" customHeight="1">
      <c r="B69" s="207" t="s">
        <v>1203</v>
      </c>
      <c r="C69" s="47" t="s">
        <v>1204</v>
      </c>
      <c r="E69" s="120" t="s">
        <v>1225</v>
      </c>
      <c r="F69" s="122">
        <v>15</v>
      </c>
      <c r="G69" s="199" t="s">
        <v>1226</v>
      </c>
      <c r="I69" s="128" t="s">
        <v>1239</v>
      </c>
      <c r="J69" s="38" t="s">
        <v>1229</v>
      </c>
      <c r="K69" s="38" t="s">
        <v>157</v>
      </c>
      <c r="L69" s="38" t="s">
        <v>430</v>
      </c>
      <c r="M69" s="38" t="s">
        <v>163</v>
      </c>
      <c r="N69" s="158" t="s">
        <v>1240</v>
      </c>
    </row>
    <row r="70" spans="2:14" ht="21" customHeight="1">
      <c r="B70" s="207" t="s">
        <v>1205</v>
      </c>
      <c r="C70" s="47" t="s">
        <v>1206</v>
      </c>
      <c r="E70" s="120" t="s">
        <v>1227</v>
      </c>
      <c r="F70" s="122">
        <v>10</v>
      </c>
      <c r="G70" s="199" t="s">
        <v>1228</v>
      </c>
      <c r="I70" s="128" t="s">
        <v>1241</v>
      </c>
      <c r="J70" s="38" t="s">
        <v>1229</v>
      </c>
      <c r="K70" s="38" t="s">
        <v>78</v>
      </c>
      <c r="L70" s="38" t="s">
        <v>430</v>
      </c>
      <c r="M70" s="38" t="s">
        <v>163</v>
      </c>
      <c r="N70" s="158" t="s">
        <v>1242</v>
      </c>
    </row>
    <row r="71" spans="2:14" ht="21" customHeight="1">
      <c r="B71" s="207" t="s">
        <v>1207</v>
      </c>
      <c r="C71" s="47" t="s">
        <v>1208</v>
      </c>
      <c r="E71" s="120" t="s">
        <v>1229</v>
      </c>
      <c r="F71" s="122">
        <v>5</v>
      </c>
      <c r="G71" s="199" t="s">
        <v>1230</v>
      </c>
      <c r="I71" s="128" t="s">
        <v>1243</v>
      </c>
      <c r="J71" s="38" t="s">
        <v>1229</v>
      </c>
      <c r="K71" s="38" t="s">
        <v>157</v>
      </c>
      <c r="L71" s="38" t="s">
        <v>1244</v>
      </c>
      <c r="M71" s="38" t="s">
        <v>163</v>
      </c>
      <c r="N71" s="158" t="s">
        <v>1245</v>
      </c>
    </row>
    <row r="72" spans="2:14" ht="21" customHeight="1">
      <c r="B72" s="208" t="s">
        <v>1209</v>
      </c>
      <c r="C72" s="209" t="s">
        <v>1210</v>
      </c>
      <c r="D72" s="210"/>
      <c r="E72" s="210"/>
      <c r="F72" s="210"/>
      <c r="G72" s="210"/>
      <c r="H72" s="210"/>
      <c r="I72" s="128" t="s">
        <v>1246</v>
      </c>
      <c r="J72" s="38" t="s">
        <v>1229</v>
      </c>
      <c r="K72" s="38" t="s">
        <v>157</v>
      </c>
      <c r="L72" s="38" t="s">
        <v>1244</v>
      </c>
      <c r="M72" s="38" t="s">
        <v>163</v>
      </c>
      <c r="N72" s="158" t="s">
        <v>1247</v>
      </c>
    </row>
    <row r="73" spans="2:14" ht="21" customHeight="1">
      <c r="B73" s="208" t="s">
        <v>1211</v>
      </c>
      <c r="C73" s="209" t="s">
        <v>1212</v>
      </c>
      <c r="D73" s="210"/>
      <c r="E73" s="210"/>
      <c r="F73" s="210"/>
      <c r="G73" s="210"/>
      <c r="H73" s="210"/>
      <c r="I73" s="128" t="s">
        <v>1248</v>
      </c>
      <c r="J73" s="38" t="s">
        <v>1229</v>
      </c>
      <c r="K73" s="38" t="s">
        <v>157</v>
      </c>
      <c r="L73" s="38" t="s">
        <v>1244</v>
      </c>
      <c r="M73" s="38" t="s">
        <v>163</v>
      </c>
      <c r="N73" s="158" t="s">
        <v>1249</v>
      </c>
    </row>
    <row r="74" spans="2:14" ht="21" customHeight="1">
      <c r="B74" s="210"/>
      <c r="C74" s="210"/>
      <c r="D74" s="210"/>
      <c r="E74" s="210"/>
      <c r="F74" s="218" t="s">
        <v>1396</v>
      </c>
      <c r="G74" s="210"/>
      <c r="H74" s="210"/>
      <c r="I74" s="128" t="s">
        <v>1250</v>
      </c>
      <c r="J74" s="38" t="s">
        <v>1229</v>
      </c>
      <c r="K74" s="38" t="s">
        <v>157</v>
      </c>
      <c r="L74" s="38" t="s">
        <v>1251</v>
      </c>
      <c r="M74" s="38" t="s">
        <v>163</v>
      </c>
      <c r="N74" s="158" t="s">
        <v>1252</v>
      </c>
    </row>
    <row r="75" spans="2:14" ht="21" customHeight="1">
      <c r="B75" s="210"/>
      <c r="C75" s="210"/>
      <c r="D75" s="210"/>
      <c r="E75" s="210"/>
      <c r="F75" s="60"/>
      <c r="G75" s="210"/>
      <c r="H75" s="210"/>
      <c r="I75" s="128"/>
      <c r="N75" s="158"/>
    </row>
    <row r="76" spans="2:14" ht="21" customHeight="1">
      <c r="B76" s="210"/>
      <c r="C76" s="210"/>
      <c r="D76" s="210"/>
      <c r="E76" s="210"/>
      <c r="F76" s="60"/>
      <c r="G76" s="210"/>
      <c r="H76" s="210"/>
      <c r="I76" s="128" t="s">
        <v>437</v>
      </c>
      <c r="J76" s="38" t="s">
        <v>1197</v>
      </c>
      <c r="K76" s="38" t="s">
        <v>157</v>
      </c>
      <c r="L76" s="38" t="s">
        <v>1045</v>
      </c>
      <c r="M76" s="38" t="s">
        <v>163</v>
      </c>
      <c r="N76" s="158" t="s">
        <v>1253</v>
      </c>
    </row>
    <row r="77" spans="2:14" ht="21" customHeight="1">
      <c r="B77" s="210"/>
      <c r="C77" s="210"/>
      <c r="D77" s="210"/>
      <c r="E77" s="210"/>
      <c r="F77" s="60"/>
      <c r="G77" s="210"/>
      <c r="H77" s="210"/>
      <c r="I77" s="128" t="s">
        <v>1254</v>
      </c>
      <c r="J77" s="38" t="s">
        <v>1197</v>
      </c>
      <c r="K77" s="38" t="s">
        <v>157</v>
      </c>
      <c r="L77" s="38" t="s">
        <v>376</v>
      </c>
      <c r="M77" s="38" t="s">
        <v>163</v>
      </c>
      <c r="N77" s="158" t="s">
        <v>1255</v>
      </c>
    </row>
    <row r="78" spans="2:14" ht="21" customHeight="1">
      <c r="B78" s="210"/>
      <c r="C78" s="210"/>
      <c r="D78" s="210"/>
      <c r="E78" s="210"/>
      <c r="F78" s="60"/>
      <c r="G78" s="210"/>
      <c r="H78" s="210"/>
      <c r="I78" s="128" t="s">
        <v>1113</v>
      </c>
      <c r="J78" s="38" t="s">
        <v>1197</v>
      </c>
      <c r="K78" s="38" t="s">
        <v>78</v>
      </c>
      <c r="L78" s="38" t="s">
        <v>1045</v>
      </c>
      <c r="M78" s="38" t="s">
        <v>163</v>
      </c>
      <c r="N78" s="158" t="s">
        <v>1256</v>
      </c>
    </row>
    <row r="79" spans="2:14" ht="21" customHeight="1">
      <c r="B79" s="210"/>
      <c r="C79" s="210"/>
      <c r="D79" s="210"/>
      <c r="E79" s="210"/>
      <c r="F79" s="60"/>
      <c r="G79" s="210"/>
      <c r="H79" s="210"/>
      <c r="I79" s="128" t="s">
        <v>434</v>
      </c>
      <c r="J79" s="38" t="s">
        <v>1197</v>
      </c>
      <c r="K79" s="38" t="s">
        <v>157</v>
      </c>
      <c r="L79" s="38" t="s">
        <v>272</v>
      </c>
      <c r="M79" s="38" t="s">
        <v>163</v>
      </c>
      <c r="N79" s="158" t="s">
        <v>1257</v>
      </c>
    </row>
    <row r="80" spans="2:14" ht="21" customHeight="1">
      <c r="B80" s="210"/>
      <c r="C80" s="210"/>
      <c r="D80" s="210"/>
      <c r="E80" s="210"/>
      <c r="F80" s="60"/>
      <c r="G80" s="210"/>
      <c r="H80" s="210"/>
      <c r="I80" s="128" t="s">
        <v>429</v>
      </c>
      <c r="J80" s="38" t="s">
        <v>1197</v>
      </c>
      <c r="K80" s="38" t="s">
        <v>157</v>
      </c>
      <c r="L80" s="38" t="s">
        <v>272</v>
      </c>
      <c r="M80" s="38" t="s">
        <v>80</v>
      </c>
      <c r="N80" s="158" t="s">
        <v>1258</v>
      </c>
    </row>
    <row r="81" spans="2:14" ht="21" customHeight="1">
      <c r="B81" s="210"/>
      <c r="C81" s="210"/>
      <c r="D81" s="210"/>
      <c r="E81" s="210"/>
      <c r="F81" s="60"/>
      <c r="G81" s="210"/>
      <c r="H81" s="210"/>
      <c r="I81" s="128" t="s">
        <v>432</v>
      </c>
      <c r="J81" s="38" t="s">
        <v>1197</v>
      </c>
      <c r="K81" s="38" t="s">
        <v>157</v>
      </c>
      <c r="L81" s="38" t="s">
        <v>272</v>
      </c>
      <c r="M81" s="38" t="s">
        <v>163</v>
      </c>
      <c r="N81" s="158" t="s">
        <v>1259</v>
      </c>
    </row>
    <row r="82" spans="2:14" ht="21" customHeight="1">
      <c r="B82" s="210"/>
      <c r="C82" s="210"/>
      <c r="D82" s="210"/>
      <c r="E82" s="210"/>
      <c r="F82" s="60"/>
      <c r="G82" s="210"/>
      <c r="H82" s="210"/>
      <c r="I82" s="128" t="s">
        <v>817</v>
      </c>
      <c r="J82" s="38" t="s">
        <v>1199</v>
      </c>
      <c r="K82" s="38" t="s">
        <v>157</v>
      </c>
      <c r="L82" s="38" t="s">
        <v>272</v>
      </c>
      <c r="M82" s="38" t="s">
        <v>80</v>
      </c>
      <c r="N82" s="158" t="s">
        <v>1260</v>
      </c>
    </row>
    <row r="83" spans="2:14" ht="21" customHeight="1">
      <c r="B83" s="210"/>
      <c r="C83" s="210"/>
      <c r="D83" s="210"/>
      <c r="E83" s="210"/>
      <c r="F83" s="60"/>
      <c r="G83" s="210"/>
      <c r="H83" s="210"/>
      <c r="I83" s="128" t="s">
        <v>1116</v>
      </c>
      <c r="J83" s="38" t="s">
        <v>1199</v>
      </c>
      <c r="K83" s="38" t="s">
        <v>78</v>
      </c>
      <c r="L83" s="38" t="s">
        <v>272</v>
      </c>
      <c r="M83" s="38" t="s">
        <v>80</v>
      </c>
      <c r="N83" s="158" t="s">
        <v>1261</v>
      </c>
    </row>
    <row r="84" spans="2:14" ht="21" customHeight="1">
      <c r="B84" s="210"/>
      <c r="C84" s="210"/>
      <c r="D84" s="210"/>
      <c r="E84" s="210"/>
      <c r="F84" s="60"/>
      <c r="G84" s="210"/>
      <c r="H84" s="210"/>
      <c r="I84" s="128" t="s">
        <v>1262</v>
      </c>
      <c r="J84" s="38" t="s">
        <v>1199</v>
      </c>
      <c r="K84" s="38" t="s">
        <v>157</v>
      </c>
      <c r="L84" s="38" t="s">
        <v>272</v>
      </c>
      <c r="M84" s="38" t="s">
        <v>163</v>
      </c>
      <c r="N84" s="158" t="s">
        <v>1263</v>
      </c>
    </row>
    <row r="85" spans="2:14" ht="21" customHeight="1">
      <c r="B85" s="210"/>
      <c r="C85" s="210"/>
      <c r="D85" s="210"/>
      <c r="E85" s="210"/>
      <c r="F85" s="60"/>
      <c r="G85" s="210"/>
      <c r="H85" s="210"/>
      <c r="I85" s="128" t="s">
        <v>1264</v>
      </c>
      <c r="J85" s="38" t="s">
        <v>1199</v>
      </c>
      <c r="K85" s="38" t="s">
        <v>78</v>
      </c>
      <c r="L85" s="38" t="s">
        <v>1265</v>
      </c>
      <c r="M85" s="38" t="s">
        <v>80</v>
      </c>
      <c r="N85" s="158" t="s">
        <v>1266</v>
      </c>
    </row>
    <row r="86" spans="2:14" ht="21" customHeight="1">
      <c r="B86" s="210"/>
      <c r="C86" s="210"/>
      <c r="D86" s="210"/>
      <c r="E86" s="210"/>
      <c r="F86" s="60"/>
      <c r="G86" s="210"/>
      <c r="H86" s="210"/>
      <c r="I86" s="128" t="s">
        <v>1267</v>
      </c>
      <c r="J86" s="38" t="s">
        <v>1199</v>
      </c>
      <c r="K86" s="38" t="s">
        <v>78</v>
      </c>
      <c r="L86" s="38" t="s">
        <v>1265</v>
      </c>
      <c r="M86" s="38" t="s">
        <v>163</v>
      </c>
      <c r="N86" s="158" t="s">
        <v>1268</v>
      </c>
    </row>
    <row r="87" spans="2:14" ht="21" customHeight="1">
      <c r="B87" s="210"/>
      <c r="C87" s="210"/>
      <c r="D87" s="210"/>
      <c r="E87" s="210"/>
      <c r="F87" s="60"/>
      <c r="G87" s="210"/>
      <c r="H87" s="210"/>
      <c r="I87" s="128" t="s">
        <v>1269</v>
      </c>
      <c r="J87" s="38" t="s">
        <v>1199</v>
      </c>
      <c r="K87" s="38" t="s">
        <v>157</v>
      </c>
      <c r="L87" s="38" t="s">
        <v>396</v>
      </c>
      <c r="M87" s="38" t="s">
        <v>163</v>
      </c>
      <c r="N87" s="158" t="s">
        <v>1270</v>
      </c>
    </row>
    <row r="88" spans="2:14" ht="21" customHeight="1">
      <c r="B88" s="210"/>
      <c r="C88" s="210"/>
      <c r="D88" s="210"/>
      <c r="E88" s="210"/>
      <c r="F88" s="60"/>
      <c r="G88" s="210"/>
      <c r="H88" s="210"/>
      <c r="I88" s="128" t="s">
        <v>1271</v>
      </c>
      <c r="J88" s="38" t="s">
        <v>1199</v>
      </c>
      <c r="K88" s="38" t="s">
        <v>157</v>
      </c>
      <c r="L88" s="38" t="s">
        <v>396</v>
      </c>
      <c r="M88" s="38" t="s">
        <v>163</v>
      </c>
      <c r="N88" s="158" t="s">
        <v>1272</v>
      </c>
    </row>
    <row r="89" spans="2:14" ht="21" customHeight="1">
      <c r="B89" s="210"/>
      <c r="C89" s="210"/>
      <c r="D89" s="210"/>
      <c r="E89" s="210"/>
      <c r="F89" s="60"/>
      <c r="G89" s="210"/>
      <c r="H89" s="210"/>
      <c r="I89" s="128">
        <v>3</v>
      </c>
      <c r="J89" s="38" t="s">
        <v>1199</v>
      </c>
      <c r="K89" s="38" t="s">
        <v>78</v>
      </c>
      <c r="L89" s="38" t="s">
        <v>376</v>
      </c>
      <c r="M89" s="38" t="s">
        <v>163</v>
      </c>
      <c r="N89" s="158" t="s">
        <v>1274</v>
      </c>
    </row>
    <row r="90" spans="2:14" ht="21" customHeight="1">
      <c r="B90" s="210"/>
      <c r="C90" s="210"/>
      <c r="D90" s="210"/>
      <c r="E90" s="210"/>
      <c r="F90" s="60"/>
      <c r="G90" s="210"/>
      <c r="H90" s="210"/>
      <c r="I90" s="128" t="s">
        <v>1275</v>
      </c>
      <c r="J90" s="38" t="s">
        <v>1199</v>
      </c>
      <c r="K90" s="38" t="s">
        <v>78</v>
      </c>
      <c r="L90" s="38" t="s">
        <v>1276</v>
      </c>
      <c r="M90" s="38" t="s">
        <v>163</v>
      </c>
      <c r="N90" s="158" t="s">
        <v>1277</v>
      </c>
    </row>
    <row r="91" spans="2:14" ht="21" customHeight="1">
      <c r="B91" s="210"/>
      <c r="C91" s="210"/>
      <c r="D91" s="210"/>
      <c r="E91" s="210"/>
      <c r="F91" s="60"/>
      <c r="G91" s="210"/>
      <c r="H91" s="210"/>
      <c r="I91" s="128" t="s">
        <v>1278</v>
      </c>
      <c r="J91" s="38" t="s">
        <v>1199</v>
      </c>
      <c r="K91" s="38" t="s">
        <v>157</v>
      </c>
      <c r="L91" s="38" t="s">
        <v>1276</v>
      </c>
      <c r="M91" s="38" t="s">
        <v>163</v>
      </c>
      <c r="N91" s="158" t="s">
        <v>1279</v>
      </c>
    </row>
    <row r="92" spans="2:14" ht="21" customHeight="1">
      <c r="B92" s="210"/>
      <c r="C92" s="210"/>
      <c r="D92" s="210"/>
      <c r="E92" s="210"/>
      <c r="F92" s="60"/>
      <c r="G92" s="210"/>
      <c r="H92" s="210"/>
      <c r="I92" s="128" t="s">
        <v>1280</v>
      </c>
      <c r="J92" s="38" t="s">
        <v>1199</v>
      </c>
      <c r="K92" s="38" t="s">
        <v>78</v>
      </c>
      <c r="L92" s="38" t="s">
        <v>404</v>
      </c>
      <c r="M92" s="38" t="s">
        <v>163</v>
      </c>
      <c r="N92" s="158" t="s">
        <v>1281</v>
      </c>
    </row>
    <row r="93" spans="2:14" ht="21" customHeight="1">
      <c r="B93" s="210"/>
      <c r="C93" s="210"/>
      <c r="D93" s="210"/>
      <c r="E93" s="210"/>
      <c r="F93" s="60"/>
      <c r="G93" s="210"/>
      <c r="H93" s="210"/>
      <c r="I93" s="128"/>
      <c r="N93" s="158"/>
    </row>
    <row r="94" spans="2:14" ht="21" customHeight="1">
      <c r="B94" s="210"/>
      <c r="C94" s="210"/>
      <c r="D94" s="210"/>
      <c r="E94" s="210"/>
      <c r="F94" s="60"/>
      <c r="G94" s="210"/>
      <c r="H94" s="210"/>
      <c r="I94" s="128" t="s">
        <v>458</v>
      </c>
      <c r="J94" s="38" t="s">
        <v>1201</v>
      </c>
      <c r="K94" s="38" t="s">
        <v>157</v>
      </c>
      <c r="L94" s="38" t="s">
        <v>1282</v>
      </c>
      <c r="M94" s="38" t="s">
        <v>163</v>
      </c>
      <c r="N94" s="158" t="s">
        <v>1283</v>
      </c>
    </row>
    <row r="95" spans="2:14" ht="21" customHeight="1">
      <c r="B95" s="210"/>
      <c r="C95" s="210"/>
      <c r="D95" s="210"/>
      <c r="E95" s="210"/>
      <c r="F95" s="60"/>
      <c r="G95" s="210"/>
      <c r="H95" s="210"/>
      <c r="I95" s="128" t="s">
        <v>459</v>
      </c>
      <c r="J95" s="38" t="s">
        <v>1201</v>
      </c>
      <c r="K95" s="38" t="s">
        <v>157</v>
      </c>
      <c r="L95" s="38" t="s">
        <v>260</v>
      </c>
      <c r="M95" s="38" t="s">
        <v>80</v>
      </c>
      <c r="N95" s="158" t="s">
        <v>1284</v>
      </c>
    </row>
    <row r="96" spans="2:14" ht="21" customHeight="1">
      <c r="B96" s="210"/>
      <c r="C96" s="210"/>
      <c r="D96" s="210"/>
      <c r="E96" s="210"/>
      <c r="F96" s="60"/>
      <c r="G96" s="210"/>
      <c r="H96" s="210"/>
      <c r="I96" s="128" t="s">
        <v>460</v>
      </c>
      <c r="J96" s="38" t="s">
        <v>1201</v>
      </c>
      <c r="K96" s="38" t="s">
        <v>157</v>
      </c>
      <c r="L96" s="38" t="s">
        <v>260</v>
      </c>
      <c r="M96" s="38" t="s">
        <v>80</v>
      </c>
      <c r="N96" s="158" t="s">
        <v>1285</v>
      </c>
    </row>
    <row r="97" spans="2:14" ht="21" customHeight="1">
      <c r="B97" s="210"/>
      <c r="C97" s="210"/>
      <c r="D97" s="210"/>
      <c r="E97" s="210"/>
      <c r="F97" s="60"/>
      <c r="G97" s="210"/>
      <c r="H97" s="210"/>
      <c r="I97" s="128" t="s">
        <v>1286</v>
      </c>
      <c r="J97" s="38" t="s">
        <v>1201</v>
      </c>
      <c r="K97" s="38" t="s">
        <v>157</v>
      </c>
      <c r="L97" s="38" t="s">
        <v>260</v>
      </c>
      <c r="M97" s="38" t="s">
        <v>163</v>
      </c>
      <c r="N97" s="158" t="s">
        <v>1287</v>
      </c>
    </row>
    <row r="98" spans="2:14" ht="21" customHeight="1">
      <c r="B98" s="210"/>
      <c r="C98" s="210"/>
      <c r="D98" s="210"/>
      <c r="E98" s="210"/>
      <c r="F98" s="218" t="s">
        <v>1396</v>
      </c>
      <c r="G98" s="210"/>
      <c r="H98" s="210"/>
      <c r="I98" s="128" t="s">
        <v>1288</v>
      </c>
      <c r="J98" s="38" t="s">
        <v>1201</v>
      </c>
      <c r="K98" s="38" t="s">
        <v>78</v>
      </c>
      <c r="L98" s="38" t="s">
        <v>286</v>
      </c>
      <c r="M98" s="38" t="s">
        <v>163</v>
      </c>
      <c r="N98" s="158" t="s">
        <v>1289</v>
      </c>
    </row>
    <row r="99" spans="2:14" ht="21" customHeight="1">
      <c r="B99" s="210"/>
      <c r="C99" s="210"/>
      <c r="D99" s="210"/>
      <c r="E99" s="210"/>
      <c r="F99" s="60"/>
      <c r="G99" s="210"/>
      <c r="H99" s="210"/>
      <c r="I99" s="128" t="s">
        <v>1290</v>
      </c>
      <c r="J99" s="38" t="s">
        <v>1201</v>
      </c>
      <c r="K99" s="38" t="s">
        <v>78</v>
      </c>
      <c r="L99" s="38" t="s">
        <v>286</v>
      </c>
      <c r="M99" s="38" t="s">
        <v>163</v>
      </c>
      <c r="N99" s="158" t="s">
        <v>1291</v>
      </c>
    </row>
    <row r="100" spans="2:14" ht="21" customHeight="1">
      <c r="B100" s="210"/>
      <c r="C100" s="210"/>
      <c r="D100" s="210"/>
      <c r="E100" s="210"/>
      <c r="F100" s="60"/>
      <c r="G100" s="210"/>
      <c r="H100" s="210"/>
      <c r="I100" s="128" t="s">
        <v>1292</v>
      </c>
      <c r="J100" s="38" t="s">
        <v>1209</v>
      </c>
      <c r="K100" s="38" t="s">
        <v>157</v>
      </c>
      <c r="L100" s="38" t="s">
        <v>448</v>
      </c>
      <c r="M100" s="38" t="s">
        <v>163</v>
      </c>
      <c r="N100" s="158" t="s">
        <v>1293</v>
      </c>
    </row>
    <row r="101" spans="2:14" ht="21" customHeight="1">
      <c r="B101" s="210"/>
      <c r="C101" s="210"/>
      <c r="D101" s="210"/>
      <c r="E101" s="210"/>
      <c r="F101" s="60"/>
      <c r="G101" s="210"/>
      <c r="H101" s="210"/>
      <c r="I101" s="128" t="s">
        <v>1294</v>
      </c>
      <c r="J101" s="38" t="s">
        <v>1209</v>
      </c>
      <c r="K101" s="38" t="s">
        <v>157</v>
      </c>
      <c r="L101" s="38" t="s">
        <v>448</v>
      </c>
      <c r="M101" s="38" t="s">
        <v>163</v>
      </c>
      <c r="N101" s="158" t="s">
        <v>1295</v>
      </c>
    </row>
    <row r="102" spans="2:14" ht="21" customHeight="1">
      <c r="B102" s="210"/>
      <c r="C102" s="210"/>
      <c r="D102" s="210"/>
      <c r="E102" s="210"/>
      <c r="F102" s="60"/>
      <c r="G102" s="210"/>
      <c r="H102" s="210"/>
      <c r="I102" s="128" t="s">
        <v>1296</v>
      </c>
      <c r="J102" s="38" t="s">
        <v>1209</v>
      </c>
      <c r="K102" s="38" t="s">
        <v>78</v>
      </c>
      <c r="L102" s="38" t="s">
        <v>1297</v>
      </c>
      <c r="M102" s="38" t="s">
        <v>80</v>
      </c>
      <c r="N102" s="158" t="s">
        <v>1298</v>
      </c>
    </row>
    <row r="103" spans="2:14" ht="21" customHeight="1">
      <c r="B103" s="210"/>
      <c r="C103" s="210"/>
      <c r="D103" s="210"/>
      <c r="E103" s="210"/>
      <c r="F103" s="60"/>
      <c r="G103" s="210"/>
      <c r="H103" s="210"/>
      <c r="I103" s="128" t="s">
        <v>1299</v>
      </c>
      <c r="J103" s="38" t="s">
        <v>1209</v>
      </c>
      <c r="K103" s="38" t="s">
        <v>78</v>
      </c>
      <c r="L103" s="38" t="s">
        <v>1244</v>
      </c>
      <c r="M103" s="38" t="s">
        <v>163</v>
      </c>
      <c r="N103" s="158" t="s">
        <v>1300</v>
      </c>
    </row>
    <row r="104" spans="2:14" ht="21" customHeight="1">
      <c r="B104" s="210"/>
      <c r="C104" s="210"/>
      <c r="D104" s="210"/>
      <c r="E104" s="210"/>
      <c r="F104" s="60"/>
      <c r="G104" s="210"/>
      <c r="H104" s="210"/>
      <c r="I104" s="128" t="s">
        <v>1301</v>
      </c>
      <c r="J104" s="38" t="s">
        <v>1209</v>
      </c>
      <c r="K104" s="38" t="s">
        <v>78</v>
      </c>
      <c r="L104" s="38" t="s">
        <v>1302</v>
      </c>
      <c r="M104" s="38" t="s">
        <v>163</v>
      </c>
      <c r="N104" s="158" t="s">
        <v>1303</v>
      </c>
    </row>
    <row r="105" spans="2:14" ht="21" customHeight="1">
      <c r="B105" s="210"/>
      <c r="C105" s="210"/>
      <c r="D105" s="210"/>
      <c r="E105" s="210"/>
      <c r="F105" s="60"/>
      <c r="G105" s="210"/>
      <c r="H105" s="210"/>
      <c r="I105" s="128"/>
      <c r="N105" s="158"/>
    </row>
    <row r="106" spans="2:14" ht="21" customHeight="1">
      <c r="B106" s="210"/>
      <c r="C106" s="210"/>
      <c r="D106" s="210"/>
      <c r="E106" s="210"/>
      <c r="F106" s="60"/>
      <c r="G106" s="210"/>
      <c r="H106" s="210"/>
      <c r="I106" s="128" t="s">
        <v>375</v>
      </c>
      <c r="J106" s="38" t="s">
        <v>1203</v>
      </c>
      <c r="K106" s="38" t="s">
        <v>157</v>
      </c>
      <c r="L106" s="38" t="s">
        <v>1029</v>
      </c>
      <c r="M106" s="38" t="s">
        <v>163</v>
      </c>
      <c r="N106" s="158" t="s">
        <v>1304</v>
      </c>
    </row>
    <row r="107" spans="2:14" ht="21" customHeight="1">
      <c r="B107" s="210"/>
      <c r="C107" s="210"/>
      <c r="D107" s="210"/>
      <c r="E107" s="210"/>
      <c r="F107" s="60"/>
      <c r="G107" s="210"/>
      <c r="H107" s="210"/>
      <c r="I107" s="128" t="s">
        <v>392</v>
      </c>
      <c r="J107" s="38" t="s">
        <v>1203</v>
      </c>
      <c r="K107" s="38" t="s">
        <v>157</v>
      </c>
      <c r="L107" s="38" t="s">
        <v>376</v>
      </c>
      <c r="M107" s="38" t="s">
        <v>163</v>
      </c>
      <c r="N107" s="158" t="s">
        <v>1305</v>
      </c>
    </row>
    <row r="108" spans="2:14" ht="21" customHeight="1">
      <c r="B108" s="210"/>
      <c r="C108" s="210"/>
      <c r="D108" s="210"/>
      <c r="E108" s="210"/>
      <c r="F108" s="60"/>
      <c r="G108" s="210"/>
      <c r="H108" s="210"/>
      <c r="I108" s="128" t="s">
        <v>402</v>
      </c>
      <c r="J108" s="38" t="s">
        <v>1203</v>
      </c>
      <c r="K108" s="38" t="s">
        <v>157</v>
      </c>
      <c r="L108" s="38" t="s">
        <v>1306</v>
      </c>
      <c r="M108" s="38" t="s">
        <v>163</v>
      </c>
      <c r="N108" s="158" t="s">
        <v>1307</v>
      </c>
    </row>
    <row r="109" spans="2:14" ht="21" customHeight="1">
      <c r="B109" s="210"/>
      <c r="C109" s="210"/>
      <c r="D109" s="210"/>
      <c r="E109" s="210"/>
      <c r="F109" s="60"/>
      <c r="G109" s="210"/>
      <c r="H109" s="210"/>
      <c r="I109" s="128">
        <v>63</v>
      </c>
      <c r="J109" s="38" t="s">
        <v>1203</v>
      </c>
      <c r="K109" s="38" t="s">
        <v>78</v>
      </c>
      <c r="L109" s="38" t="s">
        <v>1306</v>
      </c>
      <c r="M109" s="38" t="s">
        <v>163</v>
      </c>
      <c r="N109" s="158" t="s">
        <v>1308</v>
      </c>
    </row>
    <row r="110" spans="2:14" ht="21" customHeight="1">
      <c r="B110" s="210"/>
      <c r="C110" s="210"/>
      <c r="D110" s="210"/>
      <c r="E110" s="210"/>
      <c r="F110" s="60"/>
      <c r="G110" s="210"/>
      <c r="H110" s="210"/>
      <c r="I110" s="128" t="s">
        <v>400</v>
      </c>
      <c r="J110" s="38" t="s">
        <v>1207</v>
      </c>
      <c r="K110" s="38" t="s">
        <v>157</v>
      </c>
      <c r="L110" s="38" t="s">
        <v>1306</v>
      </c>
      <c r="M110" s="38" t="s">
        <v>163</v>
      </c>
      <c r="N110" s="158" t="s">
        <v>1309</v>
      </c>
    </row>
    <row r="111" spans="2:14" ht="21" customHeight="1">
      <c r="B111" s="210"/>
      <c r="C111" s="210"/>
      <c r="D111" s="210"/>
      <c r="E111" s="210"/>
      <c r="F111" s="60"/>
      <c r="G111" s="210"/>
      <c r="H111" s="210"/>
      <c r="I111" s="128" t="s">
        <v>385</v>
      </c>
      <c r="J111" s="38" t="s">
        <v>1207</v>
      </c>
      <c r="K111" s="38" t="s">
        <v>78</v>
      </c>
      <c r="L111" s="38" t="s">
        <v>1306</v>
      </c>
      <c r="M111" s="38" t="s">
        <v>163</v>
      </c>
      <c r="N111" s="158" t="s">
        <v>1310</v>
      </c>
    </row>
    <row r="112" spans="2:14" ht="21" customHeight="1">
      <c r="B112" s="210"/>
      <c r="C112" s="210"/>
      <c r="D112" s="210"/>
      <c r="E112" s="210"/>
      <c r="F112" s="60"/>
      <c r="G112" s="210"/>
      <c r="H112" s="210"/>
      <c r="I112" s="128" t="s">
        <v>1311</v>
      </c>
      <c r="J112" s="38" t="s">
        <v>1207</v>
      </c>
      <c r="K112" s="38" t="s">
        <v>78</v>
      </c>
      <c r="L112" s="38" t="s">
        <v>1312</v>
      </c>
      <c r="M112" s="38" t="s">
        <v>163</v>
      </c>
      <c r="N112" s="158" t="s">
        <v>1313</v>
      </c>
    </row>
    <row r="113" spans="2:14" ht="21" customHeight="1">
      <c r="B113" s="210"/>
      <c r="C113" s="210"/>
      <c r="D113" s="210"/>
      <c r="E113" s="210"/>
      <c r="F113" s="60"/>
      <c r="G113" s="210"/>
      <c r="H113" s="210"/>
      <c r="I113" s="128" t="s">
        <v>1314</v>
      </c>
      <c r="J113" s="38" t="s">
        <v>1207</v>
      </c>
      <c r="K113" s="38" t="s">
        <v>157</v>
      </c>
      <c r="L113" s="38" t="s">
        <v>1244</v>
      </c>
      <c r="M113" s="38" t="s">
        <v>163</v>
      </c>
      <c r="N113" s="158" t="s">
        <v>1315</v>
      </c>
    </row>
    <row r="114" spans="2:14" ht="21" customHeight="1">
      <c r="B114" s="210"/>
      <c r="C114" s="210"/>
      <c r="D114" s="210"/>
      <c r="E114" s="210"/>
      <c r="F114" s="60"/>
      <c r="G114" s="210"/>
      <c r="H114" s="210"/>
      <c r="I114" s="128" t="s">
        <v>1316</v>
      </c>
      <c r="J114" s="38" t="s">
        <v>1207</v>
      </c>
      <c r="K114" s="38" t="s">
        <v>78</v>
      </c>
      <c r="L114" s="38" t="s">
        <v>1312</v>
      </c>
      <c r="M114" s="38" t="s">
        <v>163</v>
      </c>
      <c r="N114" s="158" t="s">
        <v>1317</v>
      </c>
    </row>
    <row r="115" spans="2:14" ht="21" customHeight="1">
      <c r="B115" s="210"/>
      <c r="C115" s="210"/>
      <c r="D115" s="210"/>
      <c r="E115" s="210"/>
      <c r="F115" s="60"/>
      <c r="G115" s="210"/>
      <c r="H115" s="210"/>
      <c r="I115" s="128"/>
      <c r="N115" s="158"/>
    </row>
    <row r="116" spans="2:14" ht="21" customHeight="1">
      <c r="B116" s="210"/>
      <c r="C116" s="210"/>
      <c r="D116" s="210"/>
      <c r="E116" s="210"/>
      <c r="F116" s="60"/>
      <c r="G116" s="210"/>
      <c r="H116" s="210"/>
      <c r="I116" s="128" t="s">
        <v>395</v>
      </c>
      <c r="J116" s="38" t="s">
        <v>1205</v>
      </c>
      <c r="K116" s="38" t="s">
        <v>157</v>
      </c>
      <c r="L116" s="38" t="s">
        <v>396</v>
      </c>
      <c r="M116" s="38" t="s">
        <v>163</v>
      </c>
      <c r="N116" s="158" t="s">
        <v>1318</v>
      </c>
    </row>
    <row r="117" spans="2:14" ht="21" customHeight="1">
      <c r="B117" s="210"/>
      <c r="C117" s="210"/>
      <c r="D117" s="210"/>
      <c r="E117" s="210"/>
      <c r="F117" s="60"/>
      <c r="G117" s="210"/>
      <c r="H117" s="210"/>
      <c r="I117" s="128" t="s">
        <v>399</v>
      </c>
      <c r="J117" s="38" t="s">
        <v>1205</v>
      </c>
      <c r="K117" s="38" t="s">
        <v>157</v>
      </c>
      <c r="L117" s="38" t="s">
        <v>396</v>
      </c>
      <c r="M117" s="38" t="s">
        <v>163</v>
      </c>
      <c r="N117" s="158" t="s">
        <v>1319</v>
      </c>
    </row>
    <row r="118" spans="2:14" ht="21" customHeight="1">
      <c r="B118" s="210"/>
      <c r="C118" s="210"/>
      <c r="D118" s="210"/>
      <c r="E118" s="210"/>
      <c r="F118" s="60"/>
      <c r="G118" s="210"/>
      <c r="H118" s="210"/>
      <c r="I118" s="128" t="s">
        <v>1320</v>
      </c>
      <c r="J118" s="38" t="s">
        <v>1205</v>
      </c>
      <c r="K118" s="38" t="s">
        <v>157</v>
      </c>
      <c r="L118" s="38" t="s">
        <v>396</v>
      </c>
      <c r="M118" s="38" t="s">
        <v>163</v>
      </c>
      <c r="N118" s="158" t="s">
        <v>1321</v>
      </c>
    </row>
    <row r="119" spans="2:14" ht="21" customHeight="1">
      <c r="B119" s="210"/>
      <c r="C119" s="210"/>
      <c r="D119" s="210"/>
      <c r="E119" s="210"/>
      <c r="F119" s="60"/>
      <c r="G119" s="210"/>
      <c r="H119" s="210"/>
      <c r="I119" s="128" t="s">
        <v>1322</v>
      </c>
      <c r="J119" s="38" t="s">
        <v>1203</v>
      </c>
      <c r="K119" s="38" t="s">
        <v>78</v>
      </c>
      <c r="L119" s="38" t="s">
        <v>1306</v>
      </c>
      <c r="M119" s="38" t="s">
        <v>163</v>
      </c>
      <c r="N119" s="158" t="s">
        <v>1323</v>
      </c>
    </row>
    <row r="120" spans="2:14" ht="21" customHeight="1">
      <c r="B120" s="210"/>
      <c r="C120" s="210"/>
      <c r="D120" s="210"/>
      <c r="E120" s="210"/>
      <c r="F120" s="60"/>
      <c r="G120" s="210"/>
      <c r="H120" s="210"/>
      <c r="I120" s="128" t="s">
        <v>1324</v>
      </c>
      <c r="J120" s="38" t="s">
        <v>1205</v>
      </c>
      <c r="K120" s="38" t="s">
        <v>157</v>
      </c>
      <c r="L120" s="38" t="s">
        <v>1325</v>
      </c>
      <c r="M120" s="38" t="s">
        <v>163</v>
      </c>
      <c r="N120" s="158" t="s">
        <v>1326</v>
      </c>
    </row>
    <row r="121" spans="2:14" ht="21" customHeight="1">
      <c r="B121" s="210"/>
      <c r="C121" s="210"/>
      <c r="D121" s="210"/>
      <c r="E121" s="210"/>
      <c r="F121" s="60"/>
      <c r="G121" s="210"/>
      <c r="H121" s="210"/>
      <c r="I121" s="128" t="s">
        <v>1327</v>
      </c>
      <c r="J121" s="38" t="s">
        <v>1205</v>
      </c>
      <c r="K121" s="38" t="s">
        <v>78</v>
      </c>
      <c r="L121" s="38" t="s">
        <v>376</v>
      </c>
      <c r="M121" s="38" t="s">
        <v>163</v>
      </c>
      <c r="N121" s="158" t="s">
        <v>1328</v>
      </c>
    </row>
    <row r="122" spans="2:14" ht="21" customHeight="1">
      <c r="B122" s="210"/>
      <c r="C122" s="210"/>
      <c r="D122" s="210"/>
      <c r="E122" s="210"/>
      <c r="F122" s="60"/>
      <c r="G122" s="210"/>
      <c r="H122" s="210"/>
      <c r="I122" s="128" t="s">
        <v>1329</v>
      </c>
      <c r="J122" s="38" t="s">
        <v>1205</v>
      </c>
      <c r="K122" s="38" t="s">
        <v>78</v>
      </c>
      <c r="L122" s="38" t="s">
        <v>376</v>
      </c>
      <c r="M122" s="38" t="s">
        <v>163</v>
      </c>
      <c r="N122" s="158" t="s">
        <v>1330</v>
      </c>
    </row>
    <row r="123" spans="2:14" ht="21" customHeight="1">
      <c r="B123" s="210"/>
      <c r="C123" s="210"/>
      <c r="D123" s="210"/>
      <c r="E123" s="210"/>
      <c r="F123" s="60"/>
      <c r="G123" s="210"/>
      <c r="H123" s="210"/>
      <c r="I123" s="128"/>
      <c r="N123" s="158"/>
    </row>
    <row r="124" spans="2:14" ht="21" customHeight="1">
      <c r="B124" s="210"/>
      <c r="C124" s="210"/>
      <c r="D124" s="210"/>
      <c r="E124" s="210"/>
      <c r="F124" s="60"/>
      <c r="G124" s="210"/>
      <c r="H124" s="210"/>
      <c r="I124" s="128" t="s">
        <v>447</v>
      </c>
      <c r="J124" s="38" t="s">
        <v>1209</v>
      </c>
      <c r="K124" s="38" t="s">
        <v>157</v>
      </c>
      <c r="L124" s="38" t="s">
        <v>819</v>
      </c>
      <c r="M124" s="38" t="s">
        <v>163</v>
      </c>
      <c r="N124" s="158" t="s">
        <v>1331</v>
      </c>
    </row>
    <row r="125" spans="2:14" ht="21" customHeight="1">
      <c r="B125" s="210"/>
      <c r="C125" s="210"/>
      <c r="D125" s="210"/>
      <c r="E125" s="210"/>
      <c r="F125" s="60"/>
      <c r="G125" s="210"/>
      <c r="H125" s="210"/>
      <c r="I125" s="128" t="s">
        <v>450</v>
      </c>
      <c r="J125" s="38" t="s">
        <v>1209</v>
      </c>
      <c r="K125" s="38" t="s">
        <v>157</v>
      </c>
      <c r="L125" s="38" t="s">
        <v>819</v>
      </c>
      <c r="M125" s="38" t="s">
        <v>163</v>
      </c>
      <c r="N125" s="158" t="s">
        <v>1332</v>
      </c>
    </row>
    <row r="126" spans="2:14" ht="21" customHeight="1">
      <c r="B126" s="210"/>
      <c r="C126" s="210"/>
      <c r="D126" s="210"/>
      <c r="E126" s="210"/>
      <c r="F126" s="218" t="s">
        <v>1396</v>
      </c>
      <c r="G126" s="210"/>
      <c r="H126" s="210"/>
      <c r="I126" s="128" t="s">
        <v>1333</v>
      </c>
      <c r="J126" s="38" t="s">
        <v>1209</v>
      </c>
      <c r="K126" s="38" t="s">
        <v>157</v>
      </c>
      <c r="L126" s="38" t="s">
        <v>234</v>
      </c>
      <c r="M126" s="38" t="s">
        <v>163</v>
      </c>
      <c r="N126" s="158" t="s">
        <v>1334</v>
      </c>
    </row>
    <row r="127" spans="2:14" ht="21" customHeight="1">
      <c r="B127" s="210"/>
      <c r="C127" s="210"/>
      <c r="D127" s="210"/>
      <c r="E127" s="210"/>
      <c r="F127" s="60"/>
      <c r="G127" s="210"/>
      <c r="H127" s="210"/>
      <c r="I127" s="128" t="s">
        <v>1335</v>
      </c>
      <c r="J127" s="38" t="s">
        <v>1209</v>
      </c>
      <c r="K127" s="38" t="s">
        <v>78</v>
      </c>
      <c r="L127" s="38" t="s">
        <v>1325</v>
      </c>
      <c r="M127" s="38" t="s">
        <v>163</v>
      </c>
      <c r="N127" s="158" t="s">
        <v>1336</v>
      </c>
    </row>
    <row r="128" spans="2:14" ht="21" customHeight="1">
      <c r="B128" s="210"/>
      <c r="C128" s="210"/>
      <c r="D128" s="210"/>
      <c r="E128" s="210"/>
      <c r="F128" s="60"/>
      <c r="G128" s="210"/>
      <c r="H128" s="210"/>
      <c r="I128" s="128" t="s">
        <v>1337</v>
      </c>
      <c r="J128" s="38" t="s">
        <v>1209</v>
      </c>
      <c r="K128" s="38" t="s">
        <v>78</v>
      </c>
      <c r="L128" s="38" t="s">
        <v>1338</v>
      </c>
      <c r="M128" s="38" t="s">
        <v>163</v>
      </c>
      <c r="N128" s="158" t="s">
        <v>1339</v>
      </c>
    </row>
    <row r="129" spans="2:14" ht="21" customHeight="1">
      <c r="B129" s="210"/>
      <c r="C129" s="210"/>
      <c r="D129" s="210"/>
      <c r="E129" s="210"/>
      <c r="F129" s="60"/>
      <c r="G129" s="210"/>
      <c r="H129" s="210"/>
      <c r="I129" s="128" t="s">
        <v>456</v>
      </c>
      <c r="J129" s="38" t="s">
        <v>1209</v>
      </c>
      <c r="K129" s="38" t="s">
        <v>157</v>
      </c>
      <c r="L129" s="38" t="s">
        <v>1340</v>
      </c>
      <c r="M129" s="38" t="s">
        <v>163</v>
      </c>
      <c r="N129" s="158" t="s">
        <v>1341</v>
      </c>
    </row>
    <row r="130" spans="2:14" ht="21" customHeight="1">
      <c r="B130" s="210"/>
      <c r="C130" s="210"/>
      <c r="D130" s="210"/>
      <c r="E130" s="210"/>
      <c r="F130" s="60"/>
      <c r="G130" s="210"/>
      <c r="H130" s="210"/>
      <c r="I130" s="128" t="s">
        <v>1342</v>
      </c>
      <c r="J130" s="38" t="s">
        <v>1209</v>
      </c>
      <c r="K130" s="38" t="s">
        <v>78</v>
      </c>
      <c r="L130" s="38" t="s">
        <v>1343</v>
      </c>
      <c r="M130" s="38" t="s">
        <v>163</v>
      </c>
      <c r="N130" s="158" t="s">
        <v>1344</v>
      </c>
    </row>
    <row r="131" spans="2:14" ht="21" customHeight="1">
      <c r="B131" s="210"/>
      <c r="C131" s="210"/>
      <c r="D131" s="210"/>
      <c r="E131" s="210"/>
      <c r="F131" s="60"/>
      <c r="G131" s="210"/>
      <c r="H131" s="210"/>
      <c r="I131" s="128" t="s">
        <v>1345</v>
      </c>
      <c r="J131" s="38" t="s">
        <v>1209</v>
      </c>
      <c r="K131" s="38" t="s">
        <v>78</v>
      </c>
      <c r="L131" s="38" t="s">
        <v>1346</v>
      </c>
      <c r="M131" s="38" t="s">
        <v>163</v>
      </c>
      <c r="N131" s="158" t="s">
        <v>1347</v>
      </c>
    </row>
    <row r="132" spans="2:14" ht="21" customHeight="1">
      <c r="B132" s="210"/>
      <c r="C132" s="210"/>
      <c r="D132" s="210"/>
      <c r="E132" s="210"/>
      <c r="F132" s="60"/>
      <c r="G132" s="210"/>
      <c r="H132" s="210"/>
      <c r="I132" s="128"/>
      <c r="N132" s="158"/>
    </row>
    <row r="133" spans="2:14" ht="21" customHeight="1">
      <c r="B133" s="210"/>
      <c r="C133" s="210"/>
      <c r="D133" s="210"/>
      <c r="E133" s="210"/>
      <c r="F133" s="60"/>
      <c r="G133" s="210"/>
      <c r="H133" s="210"/>
      <c r="I133" s="128" t="s">
        <v>1036</v>
      </c>
      <c r="J133" s="38" t="s">
        <v>1211</v>
      </c>
      <c r="K133" s="38" t="s">
        <v>157</v>
      </c>
      <c r="L133" s="38" t="s">
        <v>272</v>
      </c>
      <c r="M133" s="38" t="s">
        <v>163</v>
      </c>
      <c r="N133" s="158" t="s">
        <v>1348</v>
      </c>
    </row>
    <row r="134" spans="2:14" ht="21" customHeight="1">
      <c r="B134" s="210"/>
      <c r="C134" s="210"/>
      <c r="D134" s="210"/>
      <c r="E134" s="210"/>
      <c r="F134" s="60"/>
      <c r="G134" s="210"/>
      <c r="H134" s="210"/>
      <c r="I134" s="128" t="s">
        <v>1349</v>
      </c>
      <c r="J134" s="38" t="s">
        <v>1211</v>
      </c>
      <c r="K134" s="38" t="s">
        <v>157</v>
      </c>
      <c r="L134" s="38" t="s">
        <v>272</v>
      </c>
      <c r="M134" s="38" t="s">
        <v>163</v>
      </c>
      <c r="N134" s="158" t="s">
        <v>1350</v>
      </c>
    </row>
    <row r="135" spans="2:14" ht="21" customHeight="1">
      <c r="B135" s="210"/>
      <c r="C135" s="210"/>
      <c r="D135" s="210"/>
      <c r="E135" s="210"/>
      <c r="F135" s="60"/>
      <c r="G135" s="210"/>
      <c r="H135" s="210"/>
      <c r="I135" s="128" t="s">
        <v>77</v>
      </c>
      <c r="J135" s="38" t="s">
        <v>1211</v>
      </c>
      <c r="K135" s="38" t="s">
        <v>157</v>
      </c>
      <c r="L135" s="38" t="s">
        <v>79</v>
      </c>
      <c r="M135" s="38" t="s">
        <v>80</v>
      </c>
      <c r="N135" s="158" t="s">
        <v>1351</v>
      </c>
    </row>
    <row r="136" spans="2:14" ht="21" customHeight="1">
      <c r="B136" s="210"/>
      <c r="C136" s="210"/>
      <c r="D136" s="210"/>
      <c r="E136" s="210"/>
      <c r="F136" s="60"/>
      <c r="G136" s="210"/>
      <c r="H136" s="210"/>
      <c r="I136" s="128" t="s">
        <v>185</v>
      </c>
      <c r="J136" s="38" t="s">
        <v>1211</v>
      </c>
      <c r="K136" s="38" t="s">
        <v>157</v>
      </c>
      <c r="L136" s="38" t="s">
        <v>186</v>
      </c>
      <c r="M136" s="38" t="s">
        <v>80</v>
      </c>
      <c r="N136" s="158" t="s">
        <v>1352</v>
      </c>
    </row>
    <row r="137" spans="2:14" ht="21" customHeight="1">
      <c r="B137" s="210"/>
      <c r="C137" s="210"/>
      <c r="D137" s="210"/>
      <c r="E137" s="210"/>
      <c r="F137" s="60"/>
      <c r="G137" s="210"/>
      <c r="H137" s="210"/>
      <c r="I137" s="128" t="s">
        <v>197</v>
      </c>
      <c r="J137" s="38" t="s">
        <v>1211</v>
      </c>
      <c r="K137" s="38" t="s">
        <v>157</v>
      </c>
      <c r="L137" s="38" t="s">
        <v>198</v>
      </c>
      <c r="M137" s="38" t="s">
        <v>80</v>
      </c>
      <c r="N137" s="158" t="s">
        <v>1353</v>
      </c>
    </row>
    <row r="138" spans="2:14" ht="21" customHeight="1">
      <c r="B138" s="210"/>
      <c r="C138" s="210"/>
      <c r="D138" s="210"/>
      <c r="E138" s="210"/>
      <c r="F138" s="60"/>
      <c r="G138" s="210"/>
      <c r="H138" s="210"/>
      <c r="I138" s="128" t="s">
        <v>156</v>
      </c>
      <c r="J138" s="38" t="s">
        <v>1211</v>
      </c>
      <c r="K138" s="38" t="s">
        <v>157</v>
      </c>
      <c r="L138" s="38" t="s">
        <v>158</v>
      </c>
      <c r="M138" s="38" t="s">
        <v>80</v>
      </c>
      <c r="N138" s="158" t="s">
        <v>1354</v>
      </c>
    </row>
    <row r="139" spans="2:14" ht="21" customHeight="1">
      <c r="B139" s="210"/>
      <c r="C139" s="210"/>
      <c r="D139" s="210"/>
      <c r="E139" s="210"/>
      <c r="F139" s="60"/>
      <c r="G139" s="210"/>
      <c r="H139" s="210"/>
      <c r="I139" s="128" t="s">
        <v>222</v>
      </c>
      <c r="J139" s="38" t="s">
        <v>1211</v>
      </c>
      <c r="K139" s="38" t="s">
        <v>157</v>
      </c>
      <c r="L139" s="38" t="s">
        <v>1355</v>
      </c>
      <c r="M139" s="38" t="s">
        <v>80</v>
      </c>
      <c r="N139" s="158" t="s">
        <v>1356</v>
      </c>
    </row>
    <row r="140" spans="2:14" ht="21" customHeight="1">
      <c r="B140" s="210"/>
      <c r="C140" s="210"/>
      <c r="D140" s="210"/>
      <c r="E140" s="210"/>
      <c r="F140" s="60"/>
      <c r="G140" s="210"/>
      <c r="H140" s="210"/>
      <c r="I140" s="128" t="s">
        <v>179</v>
      </c>
      <c r="J140" s="38" t="s">
        <v>1211</v>
      </c>
      <c r="K140" s="38" t="s">
        <v>157</v>
      </c>
      <c r="L140" s="38" t="s">
        <v>180</v>
      </c>
      <c r="M140" s="38" t="s">
        <v>80</v>
      </c>
      <c r="N140" s="158" t="s">
        <v>1357</v>
      </c>
    </row>
    <row r="141" spans="2:14" ht="21" customHeight="1">
      <c r="B141" s="210"/>
      <c r="C141" s="210"/>
      <c r="D141" s="210"/>
      <c r="E141" s="210"/>
      <c r="F141" s="60"/>
      <c r="G141" s="210"/>
      <c r="H141" s="210"/>
      <c r="I141" s="128" t="s">
        <v>131</v>
      </c>
      <c r="J141" s="38" t="s">
        <v>1211</v>
      </c>
      <c r="K141" s="38" t="s">
        <v>157</v>
      </c>
      <c r="L141" s="38" t="s">
        <v>132</v>
      </c>
      <c r="M141" s="38" t="s">
        <v>80</v>
      </c>
      <c r="N141" s="158" t="s">
        <v>1358</v>
      </c>
    </row>
    <row r="142" spans="2:14" ht="21" customHeight="1">
      <c r="B142" s="210"/>
      <c r="C142" s="210"/>
      <c r="D142" s="210"/>
      <c r="E142" s="210"/>
      <c r="F142" s="60"/>
      <c r="G142" s="210"/>
      <c r="H142" s="210"/>
      <c r="I142" s="128" t="s">
        <v>113</v>
      </c>
      <c r="J142" s="38" t="s">
        <v>1211</v>
      </c>
      <c r="K142" s="38" t="s">
        <v>157</v>
      </c>
      <c r="L142" s="38" t="s">
        <v>114</v>
      </c>
      <c r="M142" s="38" t="s">
        <v>163</v>
      </c>
      <c r="N142" s="158" t="s">
        <v>1359</v>
      </c>
    </row>
    <row r="143" spans="2:14" ht="21" customHeight="1">
      <c r="B143" s="210"/>
      <c r="C143" s="210"/>
      <c r="D143" s="210"/>
      <c r="E143" s="210"/>
      <c r="F143" s="60"/>
      <c r="G143" s="210"/>
      <c r="H143" s="210"/>
      <c r="I143" s="128" t="s">
        <v>141</v>
      </c>
      <c r="J143" s="38" t="s">
        <v>1211</v>
      </c>
      <c r="K143" s="38" t="s">
        <v>157</v>
      </c>
      <c r="L143" s="38" t="s">
        <v>1360</v>
      </c>
      <c r="M143" s="38" t="s">
        <v>80</v>
      </c>
      <c r="N143" s="158" t="s">
        <v>1361</v>
      </c>
    </row>
    <row r="144" spans="2:14" ht="21" customHeight="1">
      <c r="B144" s="210"/>
      <c r="C144" s="210"/>
      <c r="D144" s="210"/>
      <c r="E144" s="210"/>
      <c r="F144" s="60"/>
      <c r="G144" s="210"/>
      <c r="H144" s="210"/>
      <c r="I144" s="128" t="s">
        <v>212</v>
      </c>
      <c r="J144" s="38" t="s">
        <v>1211</v>
      </c>
      <c r="K144" s="38" t="s">
        <v>157</v>
      </c>
      <c r="L144" s="38" t="s">
        <v>213</v>
      </c>
      <c r="M144" s="38" t="s">
        <v>80</v>
      </c>
      <c r="N144" s="158" t="s">
        <v>1362</v>
      </c>
    </row>
    <row r="145" spans="1:14" ht="21" customHeight="1">
      <c r="B145" s="210"/>
      <c r="C145" s="210"/>
      <c r="D145" s="210"/>
      <c r="E145" s="210"/>
      <c r="F145" s="60"/>
      <c r="G145" s="210"/>
      <c r="H145" s="210"/>
      <c r="I145" s="128" t="s">
        <v>207</v>
      </c>
      <c r="J145" s="38" t="s">
        <v>1211</v>
      </c>
      <c r="K145" s="38" t="s">
        <v>157</v>
      </c>
      <c r="L145" s="38" t="s">
        <v>1363</v>
      </c>
      <c r="M145" s="38" t="s">
        <v>80</v>
      </c>
      <c r="N145" s="158" t="s">
        <v>1364</v>
      </c>
    </row>
    <row r="146" spans="1:14" ht="21" customHeight="1">
      <c r="B146" s="210"/>
      <c r="C146" s="210"/>
      <c r="D146" s="210"/>
      <c r="E146" s="210"/>
      <c r="F146" s="60"/>
      <c r="G146" s="210"/>
      <c r="H146" s="210"/>
      <c r="I146" s="128" t="s">
        <v>233</v>
      </c>
      <c r="J146" s="38" t="s">
        <v>1211</v>
      </c>
      <c r="K146" s="38" t="s">
        <v>157</v>
      </c>
      <c r="L146" s="38" t="s">
        <v>234</v>
      </c>
      <c r="M146" s="38" t="s">
        <v>163</v>
      </c>
      <c r="N146" s="158" t="s">
        <v>1365</v>
      </c>
    </row>
    <row r="147" spans="1:14" ht="21" customHeight="1">
      <c r="B147" s="210"/>
      <c r="C147" s="210"/>
      <c r="D147" s="210"/>
      <c r="E147" s="210"/>
      <c r="F147" s="60"/>
      <c r="G147" s="210"/>
      <c r="H147" s="210"/>
      <c r="I147" s="128" t="s">
        <v>229</v>
      </c>
      <c r="J147" s="38" t="s">
        <v>1211</v>
      </c>
      <c r="K147" s="38" t="s">
        <v>157</v>
      </c>
      <c r="L147" s="38" t="s">
        <v>1366</v>
      </c>
      <c r="M147" s="38" t="s">
        <v>80</v>
      </c>
      <c r="N147" s="158" t="s">
        <v>1367</v>
      </c>
    </row>
    <row r="148" spans="1:14" ht="21" customHeight="1">
      <c r="B148" s="210"/>
      <c r="C148" s="210"/>
      <c r="D148" s="210"/>
      <c r="E148" s="210"/>
      <c r="F148" s="60"/>
      <c r="G148" s="210"/>
      <c r="H148" s="210"/>
      <c r="I148" s="128" t="s">
        <v>1368</v>
      </c>
      <c r="J148" s="38" t="s">
        <v>1211</v>
      </c>
      <c r="K148" s="38" t="s">
        <v>157</v>
      </c>
      <c r="L148" s="38" t="s">
        <v>166</v>
      </c>
      <c r="M148" s="38" t="s">
        <v>163</v>
      </c>
      <c r="N148" s="158" t="s">
        <v>1369</v>
      </c>
    </row>
    <row r="149" spans="1:14" ht="21" customHeight="1">
      <c r="B149" s="210"/>
      <c r="C149" s="210"/>
      <c r="D149" s="210"/>
      <c r="E149" s="210"/>
      <c r="F149" s="60"/>
      <c r="G149" s="210"/>
      <c r="H149" s="210"/>
      <c r="I149" s="128" t="s">
        <v>168</v>
      </c>
      <c r="J149" s="38" t="s">
        <v>1211</v>
      </c>
      <c r="K149" s="38" t="s">
        <v>157</v>
      </c>
      <c r="L149" s="38" t="s">
        <v>166</v>
      </c>
      <c r="M149" s="38" t="s">
        <v>163</v>
      </c>
      <c r="N149" s="158" t="s">
        <v>1370</v>
      </c>
    </row>
    <row r="150" spans="1:14" ht="21" customHeight="1">
      <c r="B150" s="210"/>
      <c r="C150" s="210"/>
      <c r="D150" s="210"/>
      <c r="E150" s="210"/>
      <c r="F150" s="218" t="s">
        <v>1396</v>
      </c>
      <c r="G150" s="210"/>
      <c r="H150" s="210"/>
      <c r="I150" s="128" t="s">
        <v>424</v>
      </c>
      <c r="J150" s="38" t="s">
        <v>1211</v>
      </c>
      <c r="K150" s="38" t="s">
        <v>157</v>
      </c>
      <c r="L150" s="38" t="s">
        <v>272</v>
      </c>
      <c r="M150" s="38" t="s">
        <v>163</v>
      </c>
      <c r="N150" s="158" t="s">
        <v>1371</v>
      </c>
    </row>
    <row r="151" spans="1:14" ht="21" customHeight="1">
      <c r="B151" s="210"/>
      <c r="C151" s="210"/>
      <c r="D151" s="210"/>
      <c r="E151" s="210"/>
      <c r="F151" s="210"/>
      <c r="G151" s="210"/>
      <c r="H151" s="210"/>
      <c r="I151" s="128" t="s">
        <v>1372</v>
      </c>
      <c r="J151" s="38" t="s">
        <v>1211</v>
      </c>
      <c r="K151" s="38" t="s">
        <v>78</v>
      </c>
      <c r="L151" s="38" t="s">
        <v>430</v>
      </c>
      <c r="M151" s="38" t="s">
        <v>80</v>
      </c>
      <c r="N151" s="158" t="s">
        <v>1373</v>
      </c>
    </row>
    <row r="152" spans="1:14" ht="21" customHeight="1">
      <c r="A152" s="212"/>
      <c r="B152" s="212"/>
      <c r="C152" s="212"/>
      <c r="D152" s="212"/>
      <c r="E152" s="212"/>
      <c r="F152" s="212"/>
      <c r="G152" s="212"/>
      <c r="H152" s="212"/>
      <c r="I152" s="212"/>
      <c r="J152" s="212"/>
      <c r="K152" s="212"/>
      <c r="L152" s="212"/>
      <c r="M152" s="212"/>
      <c r="N152" s="212"/>
    </row>
    <row r="153" spans="1:14" ht="21" customHeight="1">
      <c r="A153" s="219"/>
      <c r="B153" s="219"/>
      <c r="C153" s="219"/>
      <c r="D153" s="219"/>
      <c r="E153" s="219"/>
      <c r="F153" s="219"/>
      <c r="G153" s="219"/>
    </row>
    <row r="154" spans="1:14" ht="21" customHeight="1">
      <c r="A154" s="219"/>
      <c r="B154" s="183" t="s">
        <v>1374</v>
      </c>
      <c r="C154" s="219"/>
      <c r="D154" s="219"/>
      <c r="E154" s="219"/>
      <c r="F154" s="219"/>
      <c r="G154" s="219"/>
    </row>
    <row r="155" spans="1:14" ht="21" customHeight="1">
      <c r="A155" s="219"/>
      <c r="B155" s="27" t="s">
        <v>1375</v>
      </c>
      <c r="C155" s="219"/>
      <c r="D155" s="299" t="s">
        <v>1382</v>
      </c>
      <c r="E155" s="299"/>
      <c r="F155" s="219"/>
      <c r="G155" s="219"/>
    </row>
    <row r="156" spans="1:14" ht="21" customHeight="1">
      <c r="A156" s="219"/>
      <c r="B156" s="187" t="s">
        <v>1376</v>
      </c>
      <c r="C156" s="219"/>
      <c r="D156" s="299"/>
      <c r="E156" s="299"/>
      <c r="F156" s="219"/>
      <c r="G156" s="219"/>
    </row>
    <row r="157" spans="1:14" ht="21" customHeight="1">
      <c r="A157" s="219"/>
      <c r="B157" s="176" t="s">
        <v>1377</v>
      </c>
      <c r="C157" s="219"/>
      <c r="D157" s="27"/>
      <c r="E157" s="219"/>
      <c r="F157" s="219"/>
      <c r="G157" s="219"/>
    </row>
    <row r="158" spans="1:14" ht="21" customHeight="1">
      <c r="A158" s="219"/>
      <c r="B158" s="27" t="s">
        <v>1378</v>
      </c>
      <c r="C158" s="219"/>
      <c r="D158" s="27" t="s">
        <v>1383</v>
      </c>
      <c r="E158" s="219"/>
      <c r="F158" s="219"/>
      <c r="G158" s="219"/>
    </row>
    <row r="159" spans="1:14" ht="21" customHeight="1">
      <c r="A159" s="219"/>
      <c r="B159" s="176"/>
      <c r="C159" s="219"/>
      <c r="D159" s="27" t="s">
        <v>1384</v>
      </c>
      <c r="E159" s="219"/>
      <c r="F159" s="219"/>
      <c r="G159" s="219"/>
    </row>
    <row r="160" spans="1:14" ht="21" customHeight="1">
      <c r="A160" s="219"/>
      <c r="B160" s="175" t="s">
        <v>1379</v>
      </c>
      <c r="C160" s="219"/>
      <c r="D160" s="176"/>
      <c r="E160" s="219"/>
      <c r="F160" s="219"/>
      <c r="G160" s="219"/>
    </row>
    <row r="161" spans="1:7" ht="21" customHeight="1">
      <c r="A161" s="219"/>
      <c r="B161" s="176"/>
      <c r="C161" s="219"/>
      <c r="D161" s="176" t="s">
        <v>1385</v>
      </c>
      <c r="E161" s="219"/>
      <c r="F161" s="219"/>
      <c r="G161" s="219"/>
    </row>
    <row r="162" spans="1:7" ht="21" customHeight="1">
      <c r="A162" s="219"/>
      <c r="B162" s="175" t="s">
        <v>1380</v>
      </c>
      <c r="C162" s="219"/>
      <c r="D162" s="219"/>
      <c r="E162" s="219"/>
      <c r="F162" s="219"/>
      <c r="G162" s="219"/>
    </row>
    <row r="163" spans="1:7" ht="21" customHeight="1">
      <c r="A163" s="219"/>
      <c r="B163" s="176" t="s">
        <v>1381</v>
      </c>
      <c r="C163" s="219"/>
      <c r="D163" s="27" t="s">
        <v>1397</v>
      </c>
      <c r="E163" s="219"/>
      <c r="F163" s="219"/>
      <c r="G163" s="219"/>
    </row>
    <row r="164" spans="1:7" ht="21" customHeight="1">
      <c r="A164" s="219"/>
      <c r="B164" s="219"/>
      <c r="C164" s="219"/>
      <c r="D164" s="219"/>
      <c r="E164" s="219"/>
      <c r="F164" s="219"/>
      <c r="G164" s="219"/>
    </row>
    <row r="165" spans="1:7">
      <c r="B165" s="127" t="s">
        <v>803</v>
      </c>
      <c r="C165" s="127" t="s">
        <v>804</v>
      </c>
      <c r="D165" s="127" t="s">
        <v>805</v>
      </c>
      <c r="E165" s="127" t="s">
        <v>806</v>
      </c>
      <c r="F165" s="127" t="s">
        <v>807</v>
      </c>
      <c r="G165" s="127" t="s">
        <v>808</v>
      </c>
    </row>
    <row r="166" spans="1:7">
      <c r="B166" s="128" t="s">
        <v>1398</v>
      </c>
      <c r="C166" s="38" t="s">
        <v>1229</v>
      </c>
      <c r="D166" s="38" t="s">
        <v>157</v>
      </c>
      <c r="E166" s="38" t="s">
        <v>1399</v>
      </c>
      <c r="F166" s="38" t="s">
        <v>163</v>
      </c>
      <c r="G166" s="38" t="s">
        <v>1400</v>
      </c>
    </row>
    <row r="167" spans="1:7">
      <c r="B167" s="128" t="s">
        <v>1401</v>
      </c>
      <c r="C167" s="38" t="s">
        <v>1229</v>
      </c>
      <c r="D167" s="38" t="s">
        <v>157</v>
      </c>
      <c r="E167" s="38" t="s">
        <v>1399</v>
      </c>
      <c r="F167" s="38" t="s">
        <v>163</v>
      </c>
      <c r="G167" s="38" t="s">
        <v>1402</v>
      </c>
    </row>
    <row r="168" spans="1:7">
      <c r="B168" s="128" t="s">
        <v>1403</v>
      </c>
      <c r="C168" s="38" t="s">
        <v>1229</v>
      </c>
      <c r="D168" s="38" t="s">
        <v>157</v>
      </c>
      <c r="E168" s="38" t="s">
        <v>1399</v>
      </c>
      <c r="F168" s="38" t="s">
        <v>163</v>
      </c>
      <c r="G168" s="38" t="s">
        <v>1404</v>
      </c>
    </row>
    <row r="169" spans="1:7">
      <c r="B169" s="128" t="s">
        <v>1405</v>
      </c>
      <c r="C169" s="38" t="s">
        <v>1229</v>
      </c>
      <c r="D169" s="38" t="s">
        <v>157</v>
      </c>
      <c r="E169" s="38" t="s">
        <v>1399</v>
      </c>
      <c r="F169" s="38" t="s">
        <v>163</v>
      </c>
      <c r="G169" s="38" t="s">
        <v>1406</v>
      </c>
    </row>
    <row r="170" spans="1:7">
      <c r="B170" s="128" t="s">
        <v>1407</v>
      </c>
      <c r="C170" s="38" t="s">
        <v>1229</v>
      </c>
      <c r="D170" s="38" t="s">
        <v>157</v>
      </c>
      <c r="E170" s="38" t="s">
        <v>1399</v>
      </c>
      <c r="F170" s="38" t="s">
        <v>163</v>
      </c>
      <c r="G170" s="38" t="s">
        <v>1408</v>
      </c>
    </row>
    <row r="171" spans="1:7">
      <c r="B171" s="128" t="s">
        <v>1409</v>
      </c>
      <c r="C171" s="38" t="s">
        <v>1229</v>
      </c>
      <c r="D171" s="38" t="s">
        <v>157</v>
      </c>
      <c r="E171" s="38" t="s">
        <v>1399</v>
      </c>
      <c r="F171" s="38" t="s">
        <v>163</v>
      </c>
      <c r="G171" s="38" t="s">
        <v>1410</v>
      </c>
    </row>
    <row r="172" spans="1:7">
      <c r="B172" s="128" t="s">
        <v>1411</v>
      </c>
      <c r="C172" s="38" t="s">
        <v>1229</v>
      </c>
      <c r="D172" s="38" t="s">
        <v>157</v>
      </c>
      <c r="E172" s="38" t="s">
        <v>1399</v>
      </c>
      <c r="F172" s="38" t="s">
        <v>163</v>
      </c>
      <c r="G172" s="38" t="s">
        <v>1412</v>
      </c>
    </row>
    <row r="173" spans="1:7">
      <c r="B173" s="128" t="s">
        <v>1413</v>
      </c>
      <c r="C173" s="38" t="s">
        <v>1229</v>
      </c>
      <c r="D173" s="38" t="s">
        <v>157</v>
      </c>
      <c r="E173" s="38" t="s">
        <v>1399</v>
      </c>
      <c r="F173" s="38" t="s">
        <v>163</v>
      </c>
      <c r="G173" s="38" t="s">
        <v>1414</v>
      </c>
    </row>
    <row r="174" spans="1:7">
      <c r="B174" s="128" t="s">
        <v>1415</v>
      </c>
      <c r="C174" s="38" t="s">
        <v>1229</v>
      </c>
      <c r="D174" s="38" t="s">
        <v>157</v>
      </c>
      <c r="E174" s="38" t="s">
        <v>1399</v>
      </c>
      <c r="F174" s="38" t="s">
        <v>163</v>
      </c>
      <c r="G174" s="38" t="s">
        <v>1416</v>
      </c>
    </row>
    <row r="175" spans="1:7">
      <c r="B175" s="128" t="s">
        <v>1417</v>
      </c>
      <c r="C175" s="38" t="s">
        <v>1229</v>
      </c>
      <c r="D175" s="38" t="s">
        <v>157</v>
      </c>
      <c r="E175" s="38" t="s">
        <v>1399</v>
      </c>
      <c r="F175" s="38" t="s">
        <v>163</v>
      </c>
      <c r="G175" s="38" t="s">
        <v>1418</v>
      </c>
    </row>
    <row r="176" spans="1:7">
      <c r="B176" s="128" t="s">
        <v>1419</v>
      </c>
      <c r="C176" s="38" t="s">
        <v>1229</v>
      </c>
      <c r="D176" s="38" t="s">
        <v>157</v>
      </c>
      <c r="E176" s="38" t="s">
        <v>1399</v>
      </c>
      <c r="F176" s="38" t="s">
        <v>163</v>
      </c>
      <c r="G176" s="38" t="s">
        <v>1420</v>
      </c>
    </row>
    <row r="177" spans="2:7">
      <c r="B177" s="128" t="s">
        <v>1421</v>
      </c>
      <c r="C177" s="38" t="s">
        <v>1229</v>
      </c>
      <c r="D177" s="38" t="s">
        <v>157</v>
      </c>
      <c r="E177" s="38" t="s">
        <v>1422</v>
      </c>
      <c r="F177" s="38" t="s">
        <v>163</v>
      </c>
      <c r="G177" s="38" t="s">
        <v>1423</v>
      </c>
    </row>
    <row r="178" spans="2:7">
      <c r="B178" s="128" t="s">
        <v>1424</v>
      </c>
      <c r="C178" s="38" t="s">
        <v>1229</v>
      </c>
      <c r="D178" s="38" t="s">
        <v>157</v>
      </c>
      <c r="E178" s="38" t="s">
        <v>1422</v>
      </c>
      <c r="F178" s="38" t="s">
        <v>163</v>
      </c>
      <c r="G178" s="38" t="s">
        <v>1423</v>
      </c>
    </row>
    <row r="179" spans="2:7">
      <c r="B179" s="128" t="s">
        <v>1425</v>
      </c>
      <c r="C179" s="38" t="s">
        <v>1229</v>
      </c>
      <c r="D179" s="38" t="s">
        <v>157</v>
      </c>
      <c r="E179" s="38" t="s">
        <v>1399</v>
      </c>
      <c r="F179" s="38" t="s">
        <v>163</v>
      </c>
      <c r="G179" s="38" t="s">
        <v>1426</v>
      </c>
    </row>
    <row r="180" spans="2:7">
      <c r="B180" s="128" t="s">
        <v>1427</v>
      </c>
      <c r="C180" s="38" t="s">
        <v>1229</v>
      </c>
      <c r="D180" s="38" t="s">
        <v>157</v>
      </c>
      <c r="E180" s="38" t="s">
        <v>1399</v>
      </c>
      <c r="F180" s="38" t="s">
        <v>163</v>
      </c>
      <c r="G180" s="38" t="s">
        <v>1426</v>
      </c>
    </row>
    <row r="181" spans="2:7">
      <c r="B181" s="128" t="s">
        <v>1428</v>
      </c>
      <c r="C181" s="38" t="s">
        <v>1229</v>
      </c>
      <c r="D181" s="38" t="s">
        <v>157</v>
      </c>
      <c r="E181" s="38" t="s">
        <v>1399</v>
      </c>
      <c r="F181" s="38" t="s">
        <v>163</v>
      </c>
      <c r="G181" s="38" t="s">
        <v>1429</v>
      </c>
    </row>
    <row r="182" spans="2:7">
      <c r="B182" s="128" t="s">
        <v>1430</v>
      </c>
      <c r="C182" s="38" t="s">
        <v>1229</v>
      </c>
      <c r="D182" s="38" t="s">
        <v>157</v>
      </c>
      <c r="E182" s="38" t="s">
        <v>1399</v>
      </c>
      <c r="F182" s="38" t="s">
        <v>163</v>
      </c>
      <c r="G182" s="38" t="s">
        <v>1431</v>
      </c>
    </row>
    <row r="183" spans="2:7">
      <c r="B183" s="128" t="s">
        <v>1432</v>
      </c>
      <c r="C183" s="38" t="s">
        <v>1229</v>
      </c>
      <c r="D183" s="38" t="s">
        <v>157</v>
      </c>
      <c r="E183" s="38" t="s">
        <v>1399</v>
      </c>
      <c r="F183" s="38" t="s">
        <v>163</v>
      </c>
      <c r="G183" s="38" t="s">
        <v>1433</v>
      </c>
    </row>
    <row r="184" spans="2:7">
      <c r="B184" s="128" t="s">
        <v>1434</v>
      </c>
      <c r="C184" s="38" t="s">
        <v>1229</v>
      </c>
      <c r="D184" s="38" t="s">
        <v>78</v>
      </c>
      <c r="E184" s="38" t="s">
        <v>1435</v>
      </c>
      <c r="F184" s="38" t="s">
        <v>163</v>
      </c>
      <c r="G184" s="38" t="s">
        <v>1436</v>
      </c>
    </row>
    <row r="185" spans="2:7">
      <c r="B185" s="128" t="s">
        <v>1437</v>
      </c>
      <c r="C185" s="38" t="s">
        <v>1229</v>
      </c>
      <c r="D185" s="38" t="s">
        <v>157</v>
      </c>
      <c r="E185" s="38" t="s">
        <v>1399</v>
      </c>
      <c r="F185" s="38" t="s">
        <v>163</v>
      </c>
      <c r="G185" s="38" t="s">
        <v>1438</v>
      </c>
    </row>
    <row r="186" spans="2:7">
      <c r="B186" s="128" t="s">
        <v>1439</v>
      </c>
      <c r="C186" s="38" t="s">
        <v>1229</v>
      </c>
      <c r="D186" s="38" t="s">
        <v>157</v>
      </c>
      <c r="E186" s="38" t="s">
        <v>1399</v>
      </c>
      <c r="F186" s="38" t="s">
        <v>163</v>
      </c>
      <c r="G186" s="38" t="s">
        <v>1438</v>
      </c>
    </row>
    <row r="187" spans="2:7">
      <c r="B187" s="128" t="s">
        <v>1440</v>
      </c>
      <c r="C187" s="38" t="s">
        <v>1229</v>
      </c>
      <c r="D187" s="38" t="s">
        <v>78</v>
      </c>
      <c r="E187" s="38" t="s">
        <v>1422</v>
      </c>
      <c r="F187" s="38" t="s">
        <v>163</v>
      </c>
      <c r="G187" s="38" t="s">
        <v>1441</v>
      </c>
    </row>
    <row r="188" spans="2:7">
      <c r="B188" s="128"/>
    </row>
    <row r="189" spans="2:7">
      <c r="B189" s="128" t="s">
        <v>1442</v>
      </c>
      <c r="C189" s="38" t="s">
        <v>1199</v>
      </c>
      <c r="D189" s="38" t="s">
        <v>157</v>
      </c>
      <c r="E189" s="38" t="s">
        <v>1399</v>
      </c>
      <c r="F189" s="38" t="s">
        <v>163</v>
      </c>
      <c r="G189" s="38" t="s">
        <v>1443</v>
      </c>
    </row>
    <row r="190" spans="2:7">
      <c r="B190" s="128" t="s">
        <v>1444</v>
      </c>
      <c r="C190" s="38" t="s">
        <v>1199</v>
      </c>
      <c r="D190" s="38" t="s">
        <v>157</v>
      </c>
      <c r="E190" s="38" t="s">
        <v>1399</v>
      </c>
      <c r="F190" s="38" t="s">
        <v>163</v>
      </c>
      <c r="G190" s="38" t="s">
        <v>1445</v>
      </c>
    </row>
    <row r="191" spans="2:7">
      <c r="B191" s="128" t="s">
        <v>1446</v>
      </c>
      <c r="C191" s="38" t="s">
        <v>1199</v>
      </c>
      <c r="D191" s="38" t="s">
        <v>157</v>
      </c>
      <c r="E191" s="38" t="s">
        <v>1399</v>
      </c>
      <c r="F191" s="38" t="s">
        <v>163</v>
      </c>
      <c r="G191" s="38" t="s">
        <v>1447</v>
      </c>
    </row>
    <row r="192" spans="2:7">
      <c r="B192" s="128" t="s">
        <v>1448</v>
      </c>
      <c r="C192" s="38" t="s">
        <v>1199</v>
      </c>
      <c r="D192" s="38" t="s">
        <v>78</v>
      </c>
      <c r="E192" s="38" t="s">
        <v>1325</v>
      </c>
      <c r="F192" s="38" t="s">
        <v>163</v>
      </c>
      <c r="G192" s="38" t="s">
        <v>1449</v>
      </c>
    </row>
    <row r="193" spans="2:7">
      <c r="B193" s="128" t="s">
        <v>1450</v>
      </c>
      <c r="C193" s="38" t="s">
        <v>1199</v>
      </c>
      <c r="D193" s="38" t="s">
        <v>157</v>
      </c>
      <c r="E193" s="38" t="s">
        <v>1399</v>
      </c>
      <c r="F193" s="38" t="s">
        <v>163</v>
      </c>
      <c r="G193" s="38" t="s">
        <v>1451</v>
      </c>
    </row>
    <row r="194" spans="2:7">
      <c r="B194" s="128" t="s">
        <v>1452</v>
      </c>
      <c r="C194" s="38" t="s">
        <v>1199</v>
      </c>
      <c r="D194" s="38" t="s">
        <v>157</v>
      </c>
      <c r="E194" s="38" t="s">
        <v>1399</v>
      </c>
      <c r="F194" s="38" t="s">
        <v>163</v>
      </c>
      <c r="G194" s="38" t="s">
        <v>1453</v>
      </c>
    </row>
    <row r="195" spans="2:7">
      <c r="B195" s="128" t="s">
        <v>1454</v>
      </c>
      <c r="C195" s="38" t="s">
        <v>1199</v>
      </c>
      <c r="D195" s="38" t="s">
        <v>157</v>
      </c>
      <c r="E195" s="38" t="s">
        <v>1399</v>
      </c>
      <c r="F195" s="38" t="s">
        <v>163</v>
      </c>
      <c r="G195" s="38" t="s">
        <v>1455</v>
      </c>
    </row>
    <row r="196" spans="2:7">
      <c r="B196" s="128"/>
    </row>
    <row r="197" spans="2:7">
      <c r="B197" s="128" t="s">
        <v>1456</v>
      </c>
      <c r="C197" s="38" t="s">
        <v>1201</v>
      </c>
      <c r="D197" s="38" t="s">
        <v>157</v>
      </c>
      <c r="E197" s="38" t="s">
        <v>1399</v>
      </c>
      <c r="F197" s="38" t="s">
        <v>163</v>
      </c>
      <c r="G197" s="38" t="s">
        <v>1457</v>
      </c>
    </row>
    <row r="198" spans="2:7">
      <c r="B198" s="128" t="s">
        <v>1286</v>
      </c>
      <c r="C198" s="38" t="s">
        <v>1201</v>
      </c>
      <c r="D198" s="38" t="s">
        <v>157</v>
      </c>
      <c r="E198" s="38" t="s">
        <v>1399</v>
      </c>
      <c r="F198" s="38" t="s">
        <v>163</v>
      </c>
      <c r="G198" s="38" t="s">
        <v>1458</v>
      </c>
    </row>
    <row r="199" spans="2:7">
      <c r="B199" s="128" t="s">
        <v>1459</v>
      </c>
      <c r="C199" s="38" t="s">
        <v>1209</v>
      </c>
      <c r="D199" s="38" t="s">
        <v>157</v>
      </c>
      <c r="E199" s="38" t="s">
        <v>1399</v>
      </c>
      <c r="F199" s="38" t="s">
        <v>163</v>
      </c>
      <c r="G199" s="38" t="s">
        <v>1460</v>
      </c>
    </row>
    <row r="200" spans="2:7">
      <c r="B200" s="128" t="s">
        <v>1461</v>
      </c>
      <c r="C200" s="38" t="s">
        <v>1209</v>
      </c>
      <c r="D200" s="38" t="s">
        <v>157</v>
      </c>
      <c r="E200" s="38" t="s">
        <v>1399</v>
      </c>
      <c r="F200" s="38" t="s">
        <v>163</v>
      </c>
      <c r="G200" s="38" t="s">
        <v>1462</v>
      </c>
    </row>
    <row r="201" spans="2:7">
      <c r="B201" s="128" t="s">
        <v>1463</v>
      </c>
      <c r="C201" s="38" t="s">
        <v>1209</v>
      </c>
      <c r="D201" s="38" t="s">
        <v>157</v>
      </c>
      <c r="E201" s="38" t="s">
        <v>1399</v>
      </c>
      <c r="F201" s="38" t="s">
        <v>163</v>
      </c>
      <c r="G201" s="38" t="s">
        <v>1464</v>
      </c>
    </row>
    <row r="202" spans="2:7">
      <c r="B202" s="128" t="s">
        <v>1465</v>
      </c>
      <c r="C202" s="38" t="s">
        <v>1209</v>
      </c>
      <c r="D202" s="38" t="s">
        <v>157</v>
      </c>
      <c r="E202" s="38" t="s">
        <v>1399</v>
      </c>
      <c r="F202" s="38" t="s">
        <v>163</v>
      </c>
      <c r="G202" s="38" t="s">
        <v>1466</v>
      </c>
    </row>
    <row r="203" spans="2:7">
      <c r="B203" s="128" t="s">
        <v>1467</v>
      </c>
      <c r="C203" s="38" t="s">
        <v>82</v>
      </c>
      <c r="D203" s="38" t="s">
        <v>157</v>
      </c>
      <c r="E203" s="38" t="s">
        <v>1399</v>
      </c>
      <c r="F203" s="38" t="s">
        <v>163</v>
      </c>
      <c r="G203" s="38" t="s">
        <v>1468</v>
      </c>
    </row>
    <row r="204" spans="2:7">
      <c r="B204" s="128" t="s">
        <v>1469</v>
      </c>
      <c r="C204" s="38" t="s">
        <v>82</v>
      </c>
      <c r="D204" s="38" t="s">
        <v>157</v>
      </c>
      <c r="E204" s="38" t="s">
        <v>1399</v>
      </c>
      <c r="F204" s="38" t="s">
        <v>163</v>
      </c>
      <c r="G204" s="38" t="s">
        <v>1470</v>
      </c>
    </row>
    <row r="205" spans="2:7">
      <c r="B205" s="128" t="s">
        <v>1471</v>
      </c>
      <c r="C205" s="38" t="s">
        <v>1211</v>
      </c>
      <c r="D205" s="38" t="s">
        <v>157</v>
      </c>
      <c r="E205" s="38" t="s">
        <v>1399</v>
      </c>
      <c r="F205" s="38" t="s">
        <v>163</v>
      </c>
      <c r="G205" s="38" t="s">
        <v>1472</v>
      </c>
    </row>
    <row r="206" spans="2:7">
      <c r="B206" s="128" t="s">
        <v>1473</v>
      </c>
      <c r="C206" s="38" t="s">
        <v>87</v>
      </c>
      <c r="D206" s="38" t="s">
        <v>157</v>
      </c>
      <c r="E206" s="38" t="s">
        <v>1399</v>
      </c>
      <c r="F206" s="38" t="s">
        <v>163</v>
      </c>
      <c r="G206" s="38" t="s">
        <v>1474</v>
      </c>
    </row>
    <row r="207" spans="2:7">
      <c r="B207" s="128" t="s">
        <v>1475</v>
      </c>
      <c r="C207" s="38" t="s">
        <v>1199</v>
      </c>
      <c r="D207" s="38" t="s">
        <v>157</v>
      </c>
      <c r="E207" s="38" t="s">
        <v>1399</v>
      </c>
      <c r="F207" s="38" t="s">
        <v>163</v>
      </c>
      <c r="G207" s="38" t="s">
        <v>1476</v>
      </c>
    </row>
    <row r="208" spans="2:7">
      <c r="B208" s="128" t="s">
        <v>1477</v>
      </c>
      <c r="C208" s="38" t="s">
        <v>1203</v>
      </c>
      <c r="D208" s="38" t="s">
        <v>157</v>
      </c>
      <c r="E208" s="38" t="s">
        <v>1399</v>
      </c>
      <c r="F208" s="38" t="s">
        <v>163</v>
      </c>
      <c r="G208" s="38" t="s">
        <v>1478</v>
      </c>
    </row>
    <row r="209" spans="2:7">
      <c r="B209" s="128" t="s">
        <v>1479</v>
      </c>
      <c r="C209" s="38" t="s">
        <v>1203</v>
      </c>
      <c r="D209" s="38" t="s">
        <v>157</v>
      </c>
      <c r="E209" s="38" t="s">
        <v>1399</v>
      </c>
      <c r="F209" s="38" t="s">
        <v>163</v>
      </c>
      <c r="G209" s="38" t="s">
        <v>1480</v>
      </c>
    </row>
    <row r="210" spans="2:7">
      <c r="B210" s="128" t="s">
        <v>1481</v>
      </c>
      <c r="C210" s="38" t="s">
        <v>1205</v>
      </c>
      <c r="D210" s="38" t="s">
        <v>157</v>
      </c>
      <c r="E210" s="38" t="s">
        <v>1399</v>
      </c>
      <c r="F210" s="38" t="s">
        <v>163</v>
      </c>
      <c r="G210" s="38" t="s">
        <v>1482</v>
      </c>
    </row>
    <row r="211" spans="2:7">
      <c r="B211" s="128" t="s">
        <v>1483</v>
      </c>
      <c r="C211" s="38" t="s">
        <v>1205</v>
      </c>
      <c r="D211" s="38" t="s">
        <v>157</v>
      </c>
      <c r="E211" s="38" t="s">
        <v>1399</v>
      </c>
      <c r="F211" s="38" t="s">
        <v>163</v>
      </c>
      <c r="G211" s="38" t="s">
        <v>1484</v>
      </c>
    </row>
    <row r="212" spans="2:7">
      <c r="B212" s="128" t="s">
        <v>1485</v>
      </c>
      <c r="C212" s="38" t="s">
        <v>1207</v>
      </c>
      <c r="D212" s="38" t="s">
        <v>157</v>
      </c>
      <c r="E212" s="38" t="s">
        <v>1399</v>
      </c>
      <c r="F212" s="38" t="s">
        <v>163</v>
      </c>
      <c r="G212" s="38" t="s">
        <v>1486</v>
      </c>
    </row>
    <row r="213" spans="2:7">
      <c r="B213" s="128" t="s">
        <v>1487</v>
      </c>
      <c r="C213" s="38" t="s">
        <v>1207</v>
      </c>
      <c r="D213" s="38" t="s">
        <v>157</v>
      </c>
      <c r="E213" s="38" t="s">
        <v>1399</v>
      </c>
      <c r="F213" s="38" t="s">
        <v>163</v>
      </c>
      <c r="G213" s="38" t="s">
        <v>1488</v>
      </c>
    </row>
    <row r="216" spans="2:7" ht="23.25">
      <c r="B216" s="169" t="s">
        <v>1489</v>
      </c>
      <c r="C216" s="219"/>
      <c r="D216" s="169" t="s">
        <v>1493</v>
      </c>
      <c r="E216" s="219"/>
      <c r="F216" s="219"/>
      <c r="G216" s="219"/>
    </row>
    <row r="217" spans="2:7">
      <c r="B217" s="176"/>
      <c r="C217" s="219"/>
      <c r="D217" s="27"/>
      <c r="E217" s="219"/>
      <c r="F217" s="219"/>
      <c r="G217" s="219"/>
    </row>
    <row r="218" spans="2:7">
      <c r="B218" s="175" t="s">
        <v>1490</v>
      </c>
      <c r="C218" s="219"/>
      <c r="D218" s="27" t="s">
        <v>1494</v>
      </c>
      <c r="E218" s="219"/>
      <c r="F218" s="219"/>
      <c r="G218" s="219"/>
    </row>
    <row r="219" spans="2:7">
      <c r="B219" s="176"/>
      <c r="C219" s="219"/>
      <c r="D219" s="176"/>
      <c r="E219" s="219"/>
      <c r="F219" s="219"/>
      <c r="G219" s="219"/>
    </row>
    <row r="220" spans="2:7">
      <c r="B220" s="176" t="s">
        <v>1491</v>
      </c>
      <c r="C220" s="219"/>
      <c r="D220" s="176" t="s">
        <v>1495</v>
      </c>
      <c r="E220" s="219"/>
      <c r="F220" s="219"/>
      <c r="G220" s="219"/>
    </row>
    <row r="221" spans="2:7">
      <c r="B221" s="176"/>
      <c r="C221" s="219"/>
      <c r="D221" s="176" t="s">
        <v>1496</v>
      </c>
      <c r="E221" s="219"/>
      <c r="F221" s="219"/>
      <c r="G221" s="219"/>
    </row>
    <row r="222" spans="2:7">
      <c r="B222" s="176" t="s">
        <v>1492</v>
      </c>
      <c r="C222" s="219"/>
      <c r="D222" s="176" t="s">
        <v>1497</v>
      </c>
      <c r="E222" s="219"/>
      <c r="F222" s="219"/>
      <c r="G222" s="219"/>
    </row>
    <row r="223" spans="2:7">
      <c r="B223" s="219"/>
      <c r="C223" s="219"/>
      <c r="D223" s="219"/>
      <c r="E223" s="219"/>
      <c r="F223" s="219"/>
      <c r="G223" s="219"/>
    </row>
  </sheetData>
  <mergeCells count="3">
    <mergeCell ref="B5:C6"/>
    <mergeCell ref="G35:H36"/>
    <mergeCell ref="D155:E15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96C9F-7779-471A-A781-99C813082B1F}">
  <dimension ref="A1:L397"/>
  <sheetViews>
    <sheetView workbookViewId="0">
      <selection activeCell="O35" sqref="O35"/>
    </sheetView>
  </sheetViews>
  <sheetFormatPr baseColWidth="10" defaultRowHeight="15"/>
  <cols>
    <col min="1" max="2" width="11.42578125" style="38"/>
    <col min="3" max="3" width="27.7109375" style="38" customWidth="1"/>
    <col min="4" max="4" width="46" style="38" customWidth="1"/>
    <col min="5" max="5" width="19" style="38" customWidth="1"/>
    <col min="6" max="6" width="11.42578125" style="38"/>
    <col min="7" max="7" width="14.85546875" style="38" customWidth="1"/>
    <col min="8" max="16384" width="11.42578125" style="38"/>
  </cols>
  <sheetData>
    <row r="1" spans="1:12" ht="21" customHeight="1">
      <c r="A1" s="219"/>
      <c r="B1" s="219"/>
      <c r="C1" s="219"/>
      <c r="D1" s="219"/>
      <c r="E1" s="219"/>
      <c r="F1" s="219"/>
      <c r="G1" s="219"/>
      <c r="H1" s="219"/>
      <c r="I1" s="219"/>
      <c r="J1" s="219"/>
      <c r="K1" s="219"/>
      <c r="L1" s="219"/>
    </row>
    <row r="2" spans="1:12" ht="21" customHeight="1">
      <c r="A2" s="219"/>
      <c r="B2" s="219"/>
      <c r="C2" s="219"/>
      <c r="D2" s="219"/>
      <c r="E2" s="219"/>
      <c r="F2" s="219"/>
      <c r="G2" s="219"/>
      <c r="H2" s="219"/>
      <c r="I2" s="219"/>
      <c r="J2" s="219"/>
      <c r="K2" s="219"/>
      <c r="L2" s="219"/>
    </row>
    <row r="3" spans="1:12" ht="21" customHeight="1">
      <c r="A3" s="219"/>
      <c r="B3" s="219"/>
      <c r="C3" s="219"/>
      <c r="D3" s="219"/>
      <c r="E3" s="219"/>
      <c r="F3" s="219"/>
      <c r="G3" s="219"/>
      <c r="H3" s="219"/>
      <c r="I3" s="219"/>
      <c r="J3" s="219"/>
      <c r="K3" s="219"/>
      <c r="L3" s="219"/>
    </row>
    <row r="4" spans="1:12" ht="21" customHeight="1">
      <c r="A4" s="219"/>
      <c r="B4" s="219"/>
      <c r="C4" s="219"/>
      <c r="D4" s="219"/>
      <c r="E4" s="219"/>
      <c r="F4" s="219"/>
      <c r="G4" s="219"/>
      <c r="H4" s="219"/>
      <c r="I4" s="219"/>
      <c r="J4" s="219"/>
      <c r="K4" s="219"/>
      <c r="L4" s="219"/>
    </row>
    <row r="5" spans="1:12" ht="21" customHeight="1">
      <c r="A5" s="219"/>
      <c r="B5" s="219"/>
      <c r="C5" s="219"/>
      <c r="D5" s="219"/>
      <c r="E5" s="219"/>
      <c r="F5" s="219"/>
      <c r="G5" s="219"/>
      <c r="H5" s="219"/>
      <c r="I5" s="219"/>
      <c r="J5" s="219"/>
      <c r="K5" s="219"/>
      <c r="L5" s="219"/>
    </row>
    <row r="6" spans="1:12" ht="21" customHeight="1">
      <c r="A6" s="219"/>
      <c r="B6" s="219"/>
      <c r="C6" s="219"/>
      <c r="D6" s="219"/>
      <c r="E6" s="219"/>
      <c r="F6" s="219"/>
      <c r="G6" s="219"/>
      <c r="H6" s="219"/>
      <c r="I6" s="219"/>
      <c r="J6" s="219"/>
      <c r="K6" s="219"/>
      <c r="L6" s="219"/>
    </row>
    <row r="7" spans="1:12" ht="21" customHeight="1">
      <c r="A7" s="219"/>
      <c r="B7" s="219"/>
      <c r="C7" s="219"/>
      <c r="D7" s="219"/>
      <c r="E7" s="219"/>
      <c r="F7" s="219"/>
      <c r="G7" s="219"/>
      <c r="H7" s="219"/>
      <c r="I7" s="219"/>
      <c r="J7" s="219"/>
      <c r="K7" s="219"/>
      <c r="L7" s="219"/>
    </row>
    <row r="8" spans="1:12" ht="21" customHeight="1">
      <c r="A8" s="219"/>
      <c r="B8" s="219"/>
      <c r="C8" s="219"/>
      <c r="D8" s="219"/>
      <c r="E8" s="219"/>
      <c r="F8" s="219"/>
      <c r="G8" s="219"/>
      <c r="H8" s="219"/>
      <c r="I8" s="219"/>
      <c r="J8" s="219"/>
      <c r="K8" s="219"/>
      <c r="L8" s="219"/>
    </row>
    <row r="9" spans="1:12" ht="21" customHeight="1">
      <c r="A9" s="219"/>
      <c r="B9" s="219"/>
      <c r="C9" s="219"/>
      <c r="D9" s="219"/>
      <c r="E9" s="219"/>
      <c r="F9" s="219"/>
      <c r="G9" s="219"/>
      <c r="H9" s="219"/>
      <c r="I9" s="219"/>
      <c r="J9" s="219"/>
      <c r="K9" s="219"/>
      <c r="L9" s="219"/>
    </row>
    <row r="10" spans="1:12" ht="21" customHeight="1">
      <c r="A10" s="219"/>
      <c r="B10" s="219"/>
      <c r="C10" s="219"/>
      <c r="D10" s="219"/>
      <c r="E10" s="219"/>
      <c r="F10" s="219"/>
      <c r="G10" s="219"/>
      <c r="H10" s="219"/>
      <c r="I10" s="219"/>
      <c r="J10" s="219"/>
      <c r="K10" s="219"/>
      <c r="L10" s="219"/>
    </row>
    <row r="11" spans="1:12" ht="21" customHeight="1">
      <c r="A11" s="219"/>
      <c r="B11" s="219"/>
      <c r="C11" s="219"/>
      <c r="D11" s="219"/>
      <c r="E11" s="219"/>
      <c r="F11" s="219"/>
      <c r="G11" s="219"/>
      <c r="H11" s="219"/>
      <c r="I11" s="219"/>
      <c r="J11" s="219"/>
      <c r="K11" s="219"/>
      <c r="L11" s="219"/>
    </row>
    <row r="12" spans="1:12" ht="21" customHeight="1">
      <c r="A12" s="219"/>
      <c r="B12" s="219"/>
      <c r="C12" s="219"/>
      <c r="D12" s="219"/>
      <c r="E12" s="219"/>
      <c r="F12" s="219"/>
      <c r="G12" s="219"/>
      <c r="H12" s="219"/>
      <c r="I12" s="219"/>
      <c r="J12" s="219"/>
      <c r="K12" s="219"/>
      <c r="L12" s="219"/>
    </row>
    <row r="13" spans="1:12" ht="21" customHeight="1">
      <c r="A13" s="219"/>
      <c r="B13" s="219"/>
      <c r="C13" s="219"/>
      <c r="D13" s="219"/>
      <c r="E13" s="219"/>
      <c r="F13" s="219"/>
      <c r="G13" s="219"/>
      <c r="H13" s="219"/>
      <c r="I13" s="219"/>
      <c r="J13" s="219"/>
      <c r="K13" s="219"/>
      <c r="L13" s="219"/>
    </row>
    <row r="14" spans="1:12" ht="21" customHeight="1">
      <c r="A14" s="219"/>
      <c r="B14" s="219"/>
      <c r="C14" s="219"/>
      <c r="D14" s="219"/>
      <c r="E14" s="219"/>
      <c r="F14" s="219"/>
      <c r="G14" s="219"/>
      <c r="H14" s="219"/>
      <c r="I14" s="219"/>
      <c r="J14" s="219"/>
      <c r="K14" s="219"/>
      <c r="L14" s="219"/>
    </row>
    <row r="15" spans="1:12" ht="21" customHeight="1">
      <c r="A15" s="219"/>
      <c r="B15" s="219"/>
      <c r="C15" s="219"/>
      <c r="D15" s="219"/>
      <c r="E15" s="219"/>
      <c r="F15" s="219"/>
      <c r="G15" s="219"/>
      <c r="H15" s="219"/>
      <c r="I15" s="219"/>
      <c r="J15" s="219"/>
      <c r="K15" s="219"/>
      <c r="L15" s="219"/>
    </row>
    <row r="16" spans="1:12" ht="21" customHeight="1">
      <c r="A16" s="219"/>
      <c r="B16" s="219"/>
      <c r="C16" s="219"/>
      <c r="D16" s="219"/>
      <c r="E16" s="219"/>
      <c r="F16" s="219"/>
      <c r="G16" s="219"/>
      <c r="H16" s="219"/>
      <c r="I16" s="219"/>
      <c r="J16" s="219"/>
      <c r="K16" s="219"/>
      <c r="L16" s="219"/>
    </row>
    <row r="17" spans="1:12" ht="21" customHeight="1">
      <c r="A17" s="219"/>
      <c r="B17" s="219"/>
      <c r="C17" s="219" t="s">
        <v>821</v>
      </c>
      <c r="D17" s="219"/>
      <c r="E17" s="219"/>
      <c r="F17" s="219"/>
      <c r="G17" s="219"/>
      <c r="H17" s="219"/>
      <c r="I17" s="219"/>
      <c r="J17" s="219"/>
      <c r="K17" s="219"/>
      <c r="L17" s="219"/>
    </row>
    <row r="18" spans="1:12" ht="21" customHeight="1">
      <c r="A18" s="219"/>
      <c r="B18" s="219"/>
      <c r="C18" s="219" t="s">
        <v>822</v>
      </c>
      <c r="D18" s="219"/>
      <c r="E18" s="219"/>
      <c r="F18" s="219"/>
      <c r="G18" s="219"/>
      <c r="H18" s="219"/>
      <c r="I18" s="219"/>
      <c r="J18" s="219"/>
      <c r="K18" s="219"/>
      <c r="L18" s="219"/>
    </row>
    <row r="19" spans="1:12" ht="21" customHeight="1">
      <c r="A19" s="219"/>
      <c r="B19" s="219"/>
      <c r="C19" s="111"/>
      <c r="D19" s="219"/>
      <c r="E19" s="219"/>
      <c r="F19" s="219"/>
      <c r="G19" s="219"/>
      <c r="H19" s="219"/>
      <c r="I19" s="219"/>
      <c r="J19" s="219"/>
      <c r="K19" s="219"/>
      <c r="L19" s="219"/>
    </row>
    <row r="20" spans="1:12" ht="21" customHeight="1">
      <c r="A20" s="219"/>
      <c r="B20" s="219"/>
      <c r="C20" s="111" t="s">
        <v>823</v>
      </c>
      <c r="D20" s="219"/>
      <c r="E20" s="219"/>
      <c r="F20" s="219"/>
      <c r="G20" s="219"/>
      <c r="H20" s="219"/>
      <c r="I20" s="219"/>
      <c r="J20" s="219"/>
      <c r="K20" s="219"/>
      <c r="L20" s="219"/>
    </row>
    <row r="21" spans="1:12" ht="21" customHeight="1">
      <c r="A21" s="219"/>
      <c r="B21" s="219"/>
      <c r="C21" s="300" t="s">
        <v>824</v>
      </c>
      <c r="D21" s="300"/>
      <c r="E21" s="300"/>
      <c r="F21" s="300"/>
      <c r="G21" s="300"/>
      <c r="H21" s="300"/>
      <c r="I21" s="300"/>
      <c r="J21" s="300"/>
      <c r="K21" s="300"/>
      <c r="L21" s="300"/>
    </row>
    <row r="22" spans="1:12" ht="21" customHeight="1">
      <c r="A22" s="219"/>
      <c r="B22" s="219"/>
      <c r="C22" s="300"/>
      <c r="D22" s="300"/>
      <c r="E22" s="300"/>
      <c r="F22" s="300"/>
      <c r="G22" s="300"/>
      <c r="H22" s="300"/>
      <c r="I22" s="300"/>
      <c r="J22" s="300"/>
      <c r="K22" s="300"/>
      <c r="L22" s="300"/>
    </row>
    <row r="23" spans="1:12" ht="21" customHeight="1">
      <c r="A23" s="219"/>
      <c r="B23" s="219"/>
      <c r="C23" s="300"/>
      <c r="D23" s="300"/>
      <c r="E23" s="300"/>
      <c r="F23" s="300"/>
      <c r="G23" s="300"/>
      <c r="H23" s="300"/>
      <c r="I23" s="300"/>
      <c r="J23" s="300"/>
      <c r="K23" s="300"/>
      <c r="L23" s="300"/>
    </row>
    <row r="24" spans="1:12" ht="21" customHeight="1">
      <c r="A24" s="219"/>
      <c r="B24" s="219"/>
      <c r="C24" s="219"/>
      <c r="D24" s="219"/>
      <c r="E24" s="219"/>
      <c r="F24" s="219"/>
      <c r="G24" s="219"/>
      <c r="H24" s="219"/>
      <c r="I24" s="219"/>
      <c r="J24" s="219"/>
      <c r="K24" s="219"/>
      <c r="L24" s="219"/>
    </row>
    <row r="25" spans="1:12" ht="21" customHeight="1">
      <c r="A25" s="219"/>
      <c r="B25" s="219"/>
      <c r="C25" s="226" t="s">
        <v>825</v>
      </c>
      <c r="D25" s="219"/>
      <c r="E25" s="219"/>
      <c r="F25" s="219"/>
      <c r="G25" s="219"/>
      <c r="H25" s="219"/>
      <c r="I25" s="219"/>
      <c r="J25" s="219"/>
      <c r="K25" s="219"/>
      <c r="L25" s="219"/>
    </row>
    <row r="26" spans="1:12" ht="21" customHeight="1">
      <c r="C26" s="127" t="s">
        <v>803</v>
      </c>
      <c r="D26" s="8" t="s">
        <v>804</v>
      </c>
      <c r="E26" s="8" t="s">
        <v>805</v>
      </c>
      <c r="F26" s="8" t="s">
        <v>806</v>
      </c>
      <c r="G26" s="8" t="s">
        <v>807</v>
      </c>
      <c r="H26" s="8" t="s">
        <v>808</v>
      </c>
    </row>
    <row r="27" spans="1:12" ht="21" customHeight="1">
      <c r="C27" s="128" t="s">
        <v>809</v>
      </c>
      <c r="D27" s="38" t="s">
        <v>55</v>
      </c>
      <c r="E27" s="38" t="s">
        <v>241</v>
      </c>
      <c r="F27" s="38" t="s">
        <v>304</v>
      </c>
      <c r="G27" s="38" t="s">
        <v>163</v>
      </c>
      <c r="H27" s="38" t="s">
        <v>826</v>
      </c>
    </row>
    <row r="28" spans="1:12" ht="21" customHeight="1">
      <c r="C28" s="128" t="s">
        <v>810</v>
      </c>
      <c r="D28" s="38" t="s">
        <v>46</v>
      </c>
      <c r="E28" s="38" t="s">
        <v>157</v>
      </c>
      <c r="F28" s="38" t="s">
        <v>242</v>
      </c>
      <c r="G28" s="38" t="s">
        <v>163</v>
      </c>
      <c r="H28" s="38" t="s">
        <v>827</v>
      </c>
    </row>
    <row r="29" spans="1:12" ht="21" customHeight="1">
      <c r="C29" s="128" t="s">
        <v>828</v>
      </c>
      <c r="D29" s="38" t="s">
        <v>46</v>
      </c>
      <c r="E29" s="38" t="s">
        <v>241</v>
      </c>
      <c r="F29" s="38" t="s">
        <v>213</v>
      </c>
      <c r="G29" s="38" t="s">
        <v>163</v>
      </c>
      <c r="H29" s="38" t="s">
        <v>829</v>
      </c>
    </row>
    <row r="30" spans="1:12" ht="21" customHeight="1">
      <c r="C30" s="128" t="s">
        <v>331</v>
      </c>
      <c r="D30" s="38" t="s">
        <v>51</v>
      </c>
      <c r="E30" s="38" t="s">
        <v>78</v>
      </c>
      <c r="F30" s="38" t="s">
        <v>316</v>
      </c>
      <c r="G30" s="38" t="s">
        <v>163</v>
      </c>
      <c r="H30" s="38" t="s">
        <v>830</v>
      </c>
    </row>
    <row r="31" spans="1:12" ht="21" customHeight="1">
      <c r="C31" s="128" t="s">
        <v>332</v>
      </c>
      <c r="D31" s="38" t="s">
        <v>51</v>
      </c>
      <c r="E31" s="38" t="s">
        <v>78</v>
      </c>
      <c r="F31" s="38" t="s">
        <v>316</v>
      </c>
      <c r="G31" s="38" t="s">
        <v>163</v>
      </c>
      <c r="H31" s="38" t="s">
        <v>811</v>
      </c>
    </row>
    <row r="32" spans="1:12" ht="21" customHeight="1">
      <c r="C32" s="128" t="s">
        <v>313</v>
      </c>
      <c r="D32" s="38" t="s">
        <v>51</v>
      </c>
      <c r="E32" s="38" t="s">
        <v>78</v>
      </c>
      <c r="F32" s="38" t="s">
        <v>316</v>
      </c>
      <c r="G32" s="38" t="s">
        <v>163</v>
      </c>
      <c r="H32" s="38" t="s">
        <v>812</v>
      </c>
    </row>
    <row r="33" spans="3:8" ht="21" customHeight="1">
      <c r="C33" s="128" t="s">
        <v>381</v>
      </c>
      <c r="D33" s="38" t="s">
        <v>73</v>
      </c>
      <c r="E33" s="38" t="s">
        <v>157</v>
      </c>
      <c r="F33" s="38" t="s">
        <v>304</v>
      </c>
      <c r="G33" s="38" t="s">
        <v>163</v>
      </c>
      <c r="H33" s="38" t="s">
        <v>831</v>
      </c>
    </row>
    <row r="34" spans="3:8" ht="21" customHeight="1">
      <c r="C34" s="128" t="s">
        <v>392</v>
      </c>
      <c r="D34" s="38" t="s">
        <v>73</v>
      </c>
      <c r="E34" s="38" t="s">
        <v>157</v>
      </c>
      <c r="F34" s="38" t="s">
        <v>234</v>
      </c>
      <c r="G34" s="38" t="s">
        <v>163</v>
      </c>
      <c r="H34" s="38" t="s">
        <v>832</v>
      </c>
    </row>
    <row r="35" spans="3:8" ht="21" customHeight="1">
      <c r="C35" s="128" t="s">
        <v>395</v>
      </c>
      <c r="D35" s="38" t="s">
        <v>73</v>
      </c>
      <c r="E35" s="38" t="s">
        <v>157</v>
      </c>
      <c r="F35" s="38" t="s">
        <v>304</v>
      </c>
      <c r="G35" s="38" t="s">
        <v>163</v>
      </c>
      <c r="H35" s="38" t="s">
        <v>814</v>
      </c>
    </row>
    <row r="36" spans="3:8" ht="21" customHeight="1">
      <c r="C36" s="128" t="s">
        <v>815</v>
      </c>
      <c r="D36" s="38" t="s">
        <v>73</v>
      </c>
      <c r="E36" s="38" t="s">
        <v>157</v>
      </c>
      <c r="F36" s="38" t="s">
        <v>234</v>
      </c>
      <c r="G36" s="38" t="s">
        <v>163</v>
      </c>
      <c r="H36" s="38" t="s">
        <v>816</v>
      </c>
    </row>
    <row r="37" spans="3:8" ht="21" customHeight="1">
      <c r="C37" s="128" t="s">
        <v>817</v>
      </c>
      <c r="D37" s="38" t="s">
        <v>87</v>
      </c>
      <c r="E37" s="38" t="s">
        <v>157</v>
      </c>
      <c r="F37" s="38" t="s">
        <v>272</v>
      </c>
      <c r="G37" s="38" t="s">
        <v>80</v>
      </c>
      <c r="H37" s="38" t="s">
        <v>833</v>
      </c>
    </row>
    <row r="38" spans="3:8" ht="21" customHeight="1">
      <c r="C38" s="128" t="s">
        <v>429</v>
      </c>
      <c r="D38" s="38" t="s">
        <v>87</v>
      </c>
      <c r="E38" s="38" t="s">
        <v>157</v>
      </c>
      <c r="F38" s="38" t="s">
        <v>272</v>
      </c>
      <c r="G38" s="38" t="s">
        <v>80</v>
      </c>
      <c r="H38" s="38" t="s">
        <v>834</v>
      </c>
    </row>
    <row r="39" spans="3:8" ht="21" customHeight="1">
      <c r="C39" s="128" t="s">
        <v>424</v>
      </c>
      <c r="D39" s="38" t="s">
        <v>82</v>
      </c>
      <c r="E39" s="38" t="s">
        <v>157</v>
      </c>
      <c r="F39" s="38" t="s">
        <v>272</v>
      </c>
      <c r="G39" s="38" t="s">
        <v>163</v>
      </c>
      <c r="H39" s="38" t="s">
        <v>818</v>
      </c>
    </row>
    <row r="40" spans="3:8" ht="21" customHeight="1">
      <c r="C40" s="128" t="s">
        <v>450</v>
      </c>
      <c r="D40" s="38" t="s">
        <v>91</v>
      </c>
      <c r="E40" s="38" t="s">
        <v>157</v>
      </c>
      <c r="F40" s="38" t="s">
        <v>234</v>
      </c>
      <c r="G40" s="38" t="s">
        <v>163</v>
      </c>
      <c r="H40" s="38" t="s">
        <v>835</v>
      </c>
    </row>
    <row r="41" spans="3:8" ht="21" customHeight="1"/>
    <row r="42" spans="3:8" ht="21" customHeight="1">
      <c r="C42" s="188" t="s">
        <v>790</v>
      </c>
    </row>
    <row r="43" spans="3:8" ht="21" customHeight="1">
      <c r="C43" s="127" t="s">
        <v>803</v>
      </c>
      <c r="D43" s="8" t="s">
        <v>804</v>
      </c>
      <c r="E43" s="8" t="s">
        <v>805</v>
      </c>
      <c r="F43" s="8" t="s">
        <v>806</v>
      </c>
      <c r="G43" s="8" t="s">
        <v>807</v>
      </c>
      <c r="H43" s="8" t="s">
        <v>808</v>
      </c>
    </row>
    <row r="44" spans="3:8" ht="21" customHeight="1">
      <c r="C44" s="128" t="s">
        <v>836</v>
      </c>
      <c r="D44" s="38" t="s">
        <v>55</v>
      </c>
      <c r="E44" s="38" t="s">
        <v>241</v>
      </c>
      <c r="F44" s="38" t="s">
        <v>304</v>
      </c>
      <c r="G44" s="38" t="s">
        <v>163</v>
      </c>
      <c r="H44" s="38" t="s">
        <v>837</v>
      </c>
    </row>
    <row r="45" spans="3:8" ht="21" customHeight="1">
      <c r="C45" s="128" t="s">
        <v>185</v>
      </c>
      <c r="D45" s="38" t="s">
        <v>41</v>
      </c>
      <c r="E45" s="38" t="s">
        <v>157</v>
      </c>
      <c r="F45" s="38" t="s">
        <v>186</v>
      </c>
      <c r="G45" s="38" t="s">
        <v>80</v>
      </c>
      <c r="H45" s="38" t="s">
        <v>838</v>
      </c>
    </row>
    <row r="46" spans="3:8" ht="21" customHeight="1">
      <c r="C46" s="128" t="s">
        <v>189</v>
      </c>
      <c r="D46" s="38" t="s">
        <v>41</v>
      </c>
      <c r="E46" s="38" t="s">
        <v>78</v>
      </c>
      <c r="F46" s="38" t="s">
        <v>186</v>
      </c>
      <c r="G46" s="38" t="s">
        <v>163</v>
      </c>
      <c r="H46" s="38" t="s">
        <v>839</v>
      </c>
    </row>
    <row r="47" spans="3:8" ht="21" customHeight="1">
      <c r="C47" s="128" t="s">
        <v>197</v>
      </c>
      <c r="D47" s="38" t="s">
        <v>41</v>
      </c>
      <c r="E47" s="38" t="s">
        <v>157</v>
      </c>
      <c r="F47" s="38" t="s">
        <v>198</v>
      </c>
      <c r="G47" s="38" t="s">
        <v>80</v>
      </c>
      <c r="H47" s="38" t="s">
        <v>840</v>
      </c>
    </row>
    <row r="48" spans="3:8" ht="21" customHeight="1">
      <c r="C48" s="128" t="s">
        <v>77</v>
      </c>
      <c r="D48" s="38" t="s">
        <v>41</v>
      </c>
      <c r="E48" s="38" t="s">
        <v>78</v>
      </c>
      <c r="F48" s="38" t="s">
        <v>79</v>
      </c>
      <c r="G48" s="38" t="s">
        <v>80</v>
      </c>
      <c r="H48" s="38" t="s">
        <v>841</v>
      </c>
    </row>
    <row r="49" spans="3:8" ht="21" customHeight="1">
      <c r="C49" s="128" t="s">
        <v>249</v>
      </c>
      <c r="D49" s="38" t="s">
        <v>46</v>
      </c>
      <c r="E49" s="38" t="s">
        <v>241</v>
      </c>
      <c r="F49" s="38" t="s">
        <v>242</v>
      </c>
      <c r="G49" s="38" t="s">
        <v>163</v>
      </c>
      <c r="H49" s="38" t="s">
        <v>842</v>
      </c>
    </row>
    <row r="50" spans="3:8" ht="21" customHeight="1">
      <c r="C50" s="128" t="s">
        <v>248</v>
      </c>
      <c r="D50" s="38" t="s">
        <v>46</v>
      </c>
      <c r="E50" s="38" t="s">
        <v>241</v>
      </c>
      <c r="F50" s="38" t="s">
        <v>242</v>
      </c>
      <c r="G50" s="38" t="s">
        <v>80</v>
      </c>
      <c r="H50" s="38" t="s">
        <v>843</v>
      </c>
    </row>
    <row r="51" spans="3:8" ht="21" customHeight="1">
      <c r="C51" s="128" t="s">
        <v>313</v>
      </c>
      <c r="D51" s="38" t="s">
        <v>51</v>
      </c>
      <c r="E51" s="38" t="s">
        <v>157</v>
      </c>
      <c r="F51" s="38" t="s">
        <v>316</v>
      </c>
      <c r="G51" s="38" t="s">
        <v>163</v>
      </c>
      <c r="H51" s="38" t="s">
        <v>844</v>
      </c>
    </row>
    <row r="52" spans="3:8" ht="21" customHeight="1">
      <c r="C52" s="128" t="s">
        <v>329</v>
      </c>
      <c r="D52" s="38" t="s">
        <v>51</v>
      </c>
      <c r="E52" s="38" t="s">
        <v>78</v>
      </c>
      <c r="F52" s="38" t="s">
        <v>304</v>
      </c>
      <c r="G52" s="38" t="s">
        <v>163</v>
      </c>
      <c r="H52" s="38" t="s">
        <v>845</v>
      </c>
    </row>
    <row r="53" spans="3:8" ht="21" customHeight="1">
      <c r="C53" s="128" t="s">
        <v>331</v>
      </c>
      <c r="D53" s="38" t="s">
        <v>51</v>
      </c>
      <c r="E53" s="38" t="s">
        <v>78</v>
      </c>
      <c r="F53" s="38" t="s">
        <v>316</v>
      </c>
      <c r="G53" s="38" t="s">
        <v>163</v>
      </c>
      <c r="H53" s="38" t="s">
        <v>846</v>
      </c>
    </row>
    <row r="54" spans="3:8" ht="21" customHeight="1">
      <c r="C54" s="128" t="s">
        <v>381</v>
      </c>
      <c r="D54" s="38" t="s">
        <v>73</v>
      </c>
      <c r="E54" s="38" t="s">
        <v>157</v>
      </c>
      <c r="F54" s="38" t="s">
        <v>304</v>
      </c>
      <c r="G54" s="38" t="s">
        <v>163</v>
      </c>
      <c r="H54" s="38" t="s">
        <v>813</v>
      </c>
    </row>
    <row r="55" spans="3:8" ht="21" customHeight="1">
      <c r="C55" s="128" t="s">
        <v>395</v>
      </c>
      <c r="D55" s="38" t="s">
        <v>73</v>
      </c>
      <c r="E55" s="38" t="s">
        <v>157</v>
      </c>
      <c r="F55" s="38" t="s">
        <v>304</v>
      </c>
      <c r="G55" s="38" t="s">
        <v>163</v>
      </c>
      <c r="H55" s="38" t="s">
        <v>847</v>
      </c>
    </row>
    <row r="56" spans="3:8" ht="21" customHeight="1">
      <c r="C56" s="128" t="s">
        <v>429</v>
      </c>
      <c r="D56" s="38" t="s">
        <v>87</v>
      </c>
      <c r="E56" s="38" t="s">
        <v>157</v>
      </c>
      <c r="F56" s="38" t="s">
        <v>272</v>
      </c>
      <c r="G56" s="38" t="s">
        <v>80</v>
      </c>
      <c r="H56" s="38" t="s">
        <v>848</v>
      </c>
    </row>
    <row r="57" spans="3:8" ht="21" customHeight="1">
      <c r="C57" s="128" t="s">
        <v>424</v>
      </c>
      <c r="D57" s="38" t="s">
        <v>82</v>
      </c>
      <c r="E57" s="38" t="s">
        <v>157</v>
      </c>
      <c r="F57" s="38" t="s">
        <v>272</v>
      </c>
      <c r="G57" s="38" t="s">
        <v>163</v>
      </c>
      <c r="H57" s="38" t="s">
        <v>849</v>
      </c>
    </row>
    <row r="58" spans="3:8" ht="21" customHeight="1"/>
    <row r="59" spans="3:8" ht="21" customHeight="1">
      <c r="C59" s="188" t="s">
        <v>791</v>
      </c>
    </row>
    <row r="60" spans="3:8" ht="21" customHeight="1">
      <c r="C60" s="127" t="s">
        <v>803</v>
      </c>
      <c r="D60" s="8" t="s">
        <v>804</v>
      </c>
      <c r="E60" s="8" t="s">
        <v>805</v>
      </c>
      <c r="F60" s="8" t="s">
        <v>806</v>
      </c>
      <c r="G60" s="8" t="s">
        <v>807</v>
      </c>
      <c r="H60" s="8" t="s">
        <v>808</v>
      </c>
    </row>
    <row r="61" spans="3:8" ht="21" customHeight="1">
      <c r="C61" s="128" t="s">
        <v>850</v>
      </c>
      <c r="D61" s="38" t="s">
        <v>55</v>
      </c>
      <c r="E61" s="38" t="s">
        <v>241</v>
      </c>
      <c r="F61" s="38" t="s">
        <v>304</v>
      </c>
      <c r="G61" s="38" t="s">
        <v>163</v>
      </c>
      <c r="H61" s="38" t="s">
        <v>851</v>
      </c>
    </row>
    <row r="62" spans="3:8" ht="21" customHeight="1">
      <c r="C62" s="128" t="s">
        <v>359</v>
      </c>
      <c r="D62" s="38" t="s">
        <v>73</v>
      </c>
      <c r="E62" s="38" t="s">
        <v>78</v>
      </c>
      <c r="F62" s="38" t="s">
        <v>304</v>
      </c>
      <c r="G62" s="38" t="s">
        <v>163</v>
      </c>
      <c r="H62" s="38" t="s">
        <v>852</v>
      </c>
    </row>
    <row r="63" spans="3:8" ht="21" customHeight="1">
      <c r="C63" s="128" t="s">
        <v>361</v>
      </c>
      <c r="D63" s="38" t="s">
        <v>73</v>
      </c>
      <c r="E63" s="38" t="s">
        <v>78</v>
      </c>
      <c r="F63" s="38" t="s">
        <v>304</v>
      </c>
      <c r="G63" s="38" t="s">
        <v>163</v>
      </c>
      <c r="H63" s="38" t="s">
        <v>853</v>
      </c>
    </row>
    <row r="64" spans="3:8" ht="21" customHeight="1">
      <c r="C64" s="128" t="s">
        <v>367</v>
      </c>
      <c r="D64" s="38" t="s">
        <v>55</v>
      </c>
      <c r="E64" s="38" t="s">
        <v>157</v>
      </c>
      <c r="F64" s="38" t="s">
        <v>234</v>
      </c>
      <c r="G64" s="38" t="s">
        <v>163</v>
      </c>
      <c r="H64" s="38" t="s">
        <v>854</v>
      </c>
    </row>
    <row r="65" spans="3:8" ht="21" customHeight="1">
      <c r="C65" s="128" t="s">
        <v>370</v>
      </c>
      <c r="D65" s="38" t="s">
        <v>55</v>
      </c>
      <c r="E65" s="38" t="s">
        <v>157</v>
      </c>
      <c r="F65" s="38" t="s">
        <v>234</v>
      </c>
      <c r="G65" s="38" t="s">
        <v>163</v>
      </c>
      <c r="H65" s="38" t="s">
        <v>855</v>
      </c>
    </row>
    <row r="66" spans="3:8" ht="21" customHeight="1">
      <c r="C66" s="128" t="s">
        <v>856</v>
      </c>
      <c r="D66" s="38" t="s">
        <v>51</v>
      </c>
      <c r="E66" s="38" t="s">
        <v>241</v>
      </c>
      <c r="F66" s="38" t="s">
        <v>316</v>
      </c>
      <c r="G66" s="38" t="s">
        <v>163</v>
      </c>
      <c r="H66" s="38" t="s">
        <v>857</v>
      </c>
    </row>
    <row r="67" spans="3:8" ht="21" customHeight="1">
      <c r="C67" s="128" t="s">
        <v>313</v>
      </c>
      <c r="D67" s="38" t="s">
        <v>51</v>
      </c>
      <c r="E67" s="38" t="s">
        <v>157</v>
      </c>
      <c r="F67" s="38" t="s">
        <v>316</v>
      </c>
      <c r="G67" s="38" t="s">
        <v>163</v>
      </c>
      <c r="H67" s="38" t="s">
        <v>858</v>
      </c>
    </row>
    <row r="68" spans="3:8" ht="21" customHeight="1">
      <c r="C68" s="128" t="s">
        <v>329</v>
      </c>
      <c r="D68" s="38" t="s">
        <v>51</v>
      </c>
      <c r="E68" s="38" t="s">
        <v>78</v>
      </c>
      <c r="F68" s="38" t="s">
        <v>304</v>
      </c>
      <c r="G68" s="38" t="s">
        <v>163</v>
      </c>
      <c r="H68" s="38" t="s">
        <v>859</v>
      </c>
    </row>
    <row r="69" spans="3:8" ht="21" customHeight="1">
      <c r="C69" s="128" t="s">
        <v>375</v>
      </c>
      <c r="D69" s="38" t="s">
        <v>73</v>
      </c>
      <c r="E69" s="38" t="s">
        <v>157</v>
      </c>
      <c r="F69" s="38" t="s">
        <v>304</v>
      </c>
      <c r="G69" s="38" t="s">
        <v>163</v>
      </c>
      <c r="H69" s="38" t="s">
        <v>860</v>
      </c>
    </row>
    <row r="70" spans="3:8" ht="21" customHeight="1">
      <c r="C70" s="128" t="s">
        <v>392</v>
      </c>
      <c r="D70" s="38" t="s">
        <v>73</v>
      </c>
      <c r="E70" s="38" t="s">
        <v>157</v>
      </c>
      <c r="F70" s="38" t="s">
        <v>234</v>
      </c>
      <c r="G70" s="38" t="s">
        <v>163</v>
      </c>
      <c r="H70" s="38" t="s">
        <v>861</v>
      </c>
    </row>
    <row r="71" spans="3:8" ht="21" customHeight="1">
      <c r="C71" s="128" t="s">
        <v>395</v>
      </c>
      <c r="D71" s="38" t="s">
        <v>73</v>
      </c>
      <c r="E71" s="38" t="s">
        <v>157</v>
      </c>
      <c r="F71" s="38" t="s">
        <v>304</v>
      </c>
      <c r="G71" s="38" t="s">
        <v>163</v>
      </c>
      <c r="H71" s="38" t="s">
        <v>862</v>
      </c>
    </row>
    <row r="72" spans="3:8" ht="21" customHeight="1">
      <c r="C72" s="128" t="s">
        <v>815</v>
      </c>
      <c r="D72" s="38" t="s">
        <v>73</v>
      </c>
      <c r="E72" s="38" t="s">
        <v>157</v>
      </c>
      <c r="F72" s="38" t="s">
        <v>234</v>
      </c>
      <c r="G72" s="38" t="s">
        <v>163</v>
      </c>
      <c r="H72" s="38" t="s">
        <v>863</v>
      </c>
    </row>
    <row r="73" spans="3:8" ht="21" customHeight="1">
      <c r="C73" s="128" t="s">
        <v>429</v>
      </c>
      <c r="D73" s="38" t="s">
        <v>87</v>
      </c>
      <c r="E73" s="38" t="s">
        <v>157</v>
      </c>
      <c r="F73" s="38" t="s">
        <v>272</v>
      </c>
      <c r="G73" s="38" t="s">
        <v>80</v>
      </c>
      <c r="H73" s="38" t="s">
        <v>864</v>
      </c>
    </row>
    <row r="74" spans="3:8" ht="21" customHeight="1">
      <c r="C74" s="128" t="s">
        <v>424</v>
      </c>
      <c r="D74" s="38" t="s">
        <v>82</v>
      </c>
      <c r="E74" s="38" t="s">
        <v>157</v>
      </c>
      <c r="F74" s="38" t="s">
        <v>272</v>
      </c>
      <c r="G74" s="38" t="s">
        <v>163</v>
      </c>
      <c r="H74" s="38" t="s">
        <v>865</v>
      </c>
    </row>
    <row r="75" spans="3:8" ht="21" customHeight="1"/>
    <row r="76" spans="3:8" ht="21" customHeight="1"/>
    <row r="77" spans="3:8" ht="21" customHeight="1">
      <c r="C77" s="188" t="s">
        <v>866</v>
      </c>
    </row>
    <row r="78" spans="3:8" ht="21" customHeight="1">
      <c r="C78" s="127" t="s">
        <v>803</v>
      </c>
      <c r="D78" s="8" t="s">
        <v>804</v>
      </c>
      <c r="E78" s="8" t="s">
        <v>805</v>
      </c>
      <c r="F78" s="8" t="s">
        <v>806</v>
      </c>
      <c r="G78" s="8" t="s">
        <v>807</v>
      </c>
      <c r="H78" s="8" t="s">
        <v>808</v>
      </c>
    </row>
    <row r="79" spans="3:8" ht="21" customHeight="1">
      <c r="C79" s="128" t="s">
        <v>867</v>
      </c>
      <c r="D79" s="38" t="s">
        <v>55</v>
      </c>
      <c r="E79" s="38" t="s">
        <v>241</v>
      </c>
      <c r="F79" s="38" t="s">
        <v>304</v>
      </c>
      <c r="G79" s="38" t="s">
        <v>163</v>
      </c>
      <c r="H79" s="38" t="s">
        <v>868</v>
      </c>
    </row>
    <row r="80" spans="3:8" ht="21" customHeight="1">
      <c r="C80" s="128" t="s">
        <v>869</v>
      </c>
      <c r="D80" s="38" t="s">
        <v>55</v>
      </c>
      <c r="E80" s="38" t="s">
        <v>241</v>
      </c>
      <c r="F80" s="38" t="s">
        <v>213</v>
      </c>
      <c r="G80" s="38" t="s">
        <v>80</v>
      </c>
      <c r="H80" s="38" t="s">
        <v>870</v>
      </c>
    </row>
    <row r="81" spans="3:8" ht="21" customHeight="1">
      <c r="C81" s="128" t="s">
        <v>248</v>
      </c>
      <c r="D81" s="38" t="s">
        <v>46</v>
      </c>
      <c r="E81" s="38" t="s">
        <v>241</v>
      </c>
      <c r="F81" s="38" t="s">
        <v>242</v>
      </c>
      <c r="G81" s="38" t="s">
        <v>80</v>
      </c>
      <c r="H81" s="38" t="s">
        <v>843</v>
      </c>
    </row>
    <row r="82" spans="3:8" ht="21" customHeight="1">
      <c r="C82" s="128" t="s">
        <v>331</v>
      </c>
      <c r="D82" s="38" t="s">
        <v>51</v>
      </c>
      <c r="E82" s="38" t="s">
        <v>78</v>
      </c>
      <c r="F82" s="38" t="s">
        <v>316</v>
      </c>
      <c r="G82" s="38" t="s">
        <v>163</v>
      </c>
      <c r="H82" s="38" t="s">
        <v>871</v>
      </c>
    </row>
    <row r="83" spans="3:8" ht="21" customHeight="1">
      <c r="C83" s="128" t="s">
        <v>302</v>
      </c>
      <c r="D83" s="38" t="s">
        <v>51</v>
      </c>
      <c r="E83" s="38" t="s">
        <v>78</v>
      </c>
      <c r="F83" s="38" t="s">
        <v>286</v>
      </c>
      <c r="G83" s="38" t="s">
        <v>163</v>
      </c>
      <c r="H83" s="38" t="s">
        <v>872</v>
      </c>
    </row>
    <row r="84" spans="3:8" ht="21" customHeight="1">
      <c r="C84" s="128" t="s">
        <v>313</v>
      </c>
      <c r="D84" s="38" t="s">
        <v>51</v>
      </c>
      <c r="E84" s="38" t="s">
        <v>78</v>
      </c>
      <c r="F84" s="38" t="s">
        <v>316</v>
      </c>
      <c r="G84" s="38" t="s">
        <v>163</v>
      </c>
      <c r="H84" s="38" t="s">
        <v>873</v>
      </c>
    </row>
    <row r="85" spans="3:8" ht="21" customHeight="1">
      <c r="C85" s="128" t="s">
        <v>367</v>
      </c>
      <c r="D85" s="38" t="s">
        <v>55</v>
      </c>
      <c r="E85" s="38" t="s">
        <v>157</v>
      </c>
      <c r="F85" s="38" t="s">
        <v>234</v>
      </c>
      <c r="G85" s="38" t="s">
        <v>163</v>
      </c>
      <c r="H85" s="38" t="s">
        <v>874</v>
      </c>
    </row>
    <row r="86" spans="3:8" ht="21" customHeight="1">
      <c r="C86" s="128" t="s">
        <v>375</v>
      </c>
      <c r="D86" s="38" t="s">
        <v>73</v>
      </c>
      <c r="E86" s="38" t="s">
        <v>157</v>
      </c>
      <c r="F86" s="38" t="s">
        <v>304</v>
      </c>
      <c r="G86" s="38" t="s">
        <v>163</v>
      </c>
      <c r="H86" s="38" t="s">
        <v>860</v>
      </c>
    </row>
    <row r="87" spans="3:8" ht="21" customHeight="1">
      <c r="C87" s="128" t="s">
        <v>392</v>
      </c>
      <c r="D87" s="38" t="s">
        <v>73</v>
      </c>
      <c r="E87" s="38" t="s">
        <v>157</v>
      </c>
      <c r="F87" s="38" t="s">
        <v>234</v>
      </c>
      <c r="G87" s="38" t="s">
        <v>163</v>
      </c>
      <c r="H87" s="38" t="s">
        <v>875</v>
      </c>
    </row>
    <row r="88" spans="3:8" ht="21" customHeight="1">
      <c r="C88" s="128" t="s">
        <v>395</v>
      </c>
      <c r="D88" s="38" t="s">
        <v>73</v>
      </c>
      <c r="E88" s="38" t="s">
        <v>157</v>
      </c>
      <c r="F88" s="38" t="s">
        <v>304</v>
      </c>
      <c r="G88" s="38" t="s">
        <v>163</v>
      </c>
      <c r="H88" s="38" t="s">
        <v>876</v>
      </c>
    </row>
    <row r="89" spans="3:8" ht="21" customHeight="1">
      <c r="C89" s="128" t="s">
        <v>877</v>
      </c>
      <c r="D89" s="38" t="s">
        <v>51</v>
      </c>
      <c r="E89" s="38" t="s">
        <v>78</v>
      </c>
      <c r="F89" s="38" t="s">
        <v>286</v>
      </c>
      <c r="G89" s="38" t="s">
        <v>163</v>
      </c>
      <c r="H89" s="38" t="s">
        <v>878</v>
      </c>
    </row>
    <row r="90" spans="3:8" ht="21" customHeight="1">
      <c r="C90" s="128" t="s">
        <v>403</v>
      </c>
      <c r="D90" s="38" t="s">
        <v>82</v>
      </c>
      <c r="E90" s="38" t="s">
        <v>78</v>
      </c>
      <c r="F90" s="38" t="s">
        <v>304</v>
      </c>
      <c r="G90" s="38" t="s">
        <v>163</v>
      </c>
      <c r="H90" s="38" t="s">
        <v>879</v>
      </c>
    </row>
    <row r="91" spans="3:8" ht="21" customHeight="1">
      <c r="C91" s="128" t="s">
        <v>429</v>
      </c>
      <c r="D91" s="38" t="s">
        <v>87</v>
      </c>
      <c r="E91" s="38" t="s">
        <v>157</v>
      </c>
      <c r="F91" s="38" t="s">
        <v>272</v>
      </c>
      <c r="G91" s="38" t="s">
        <v>80</v>
      </c>
      <c r="H91" s="38" t="s">
        <v>880</v>
      </c>
    </row>
    <row r="92" spans="3:8" ht="21" customHeight="1">
      <c r="C92" s="128" t="s">
        <v>424</v>
      </c>
      <c r="D92" s="38" t="s">
        <v>82</v>
      </c>
      <c r="E92" s="38" t="s">
        <v>157</v>
      </c>
      <c r="F92" s="38" t="s">
        <v>272</v>
      </c>
      <c r="G92" s="38" t="s">
        <v>163</v>
      </c>
      <c r="H92" s="38" t="s">
        <v>881</v>
      </c>
    </row>
    <row r="93" spans="3:8" ht="21" customHeight="1"/>
    <row r="94" spans="3:8" ht="21" customHeight="1">
      <c r="C94" s="188" t="s">
        <v>792</v>
      </c>
    </row>
    <row r="95" spans="3:8" ht="21" customHeight="1">
      <c r="C95" s="127" t="s">
        <v>803</v>
      </c>
      <c r="D95" s="8" t="s">
        <v>804</v>
      </c>
      <c r="E95" s="8" t="s">
        <v>805</v>
      </c>
      <c r="F95" s="8" t="s">
        <v>806</v>
      </c>
      <c r="G95" s="8" t="s">
        <v>807</v>
      </c>
      <c r="H95" s="8" t="s">
        <v>808</v>
      </c>
    </row>
    <row r="96" spans="3:8" ht="21" customHeight="1">
      <c r="C96" s="128" t="s">
        <v>882</v>
      </c>
      <c r="D96" s="38" t="s">
        <v>55</v>
      </c>
      <c r="E96" s="38" t="s">
        <v>241</v>
      </c>
      <c r="F96" s="38" t="s">
        <v>304</v>
      </c>
      <c r="G96" s="38" t="s">
        <v>163</v>
      </c>
      <c r="H96" s="38" t="s">
        <v>883</v>
      </c>
    </row>
    <row r="97" spans="3:8" ht="21" customHeight="1">
      <c r="C97" s="128" t="s">
        <v>884</v>
      </c>
      <c r="D97" s="38" t="s">
        <v>55</v>
      </c>
      <c r="E97" s="38" t="s">
        <v>241</v>
      </c>
      <c r="F97" s="38" t="s">
        <v>304</v>
      </c>
      <c r="G97" s="38" t="s">
        <v>163</v>
      </c>
      <c r="H97" s="38" t="s">
        <v>885</v>
      </c>
    </row>
    <row r="98" spans="3:8" ht="21" customHeight="1">
      <c r="C98" s="128" t="s">
        <v>248</v>
      </c>
      <c r="D98" s="38" t="s">
        <v>46</v>
      </c>
      <c r="E98" s="38" t="s">
        <v>241</v>
      </c>
      <c r="F98" s="38" t="s">
        <v>242</v>
      </c>
      <c r="G98" s="38" t="s">
        <v>80</v>
      </c>
      <c r="H98" s="38" t="s">
        <v>843</v>
      </c>
    </row>
    <row r="99" spans="3:8" ht="21" customHeight="1">
      <c r="C99" s="128" t="s">
        <v>351</v>
      </c>
      <c r="D99" s="38" t="s">
        <v>55</v>
      </c>
      <c r="E99" s="38" t="s">
        <v>157</v>
      </c>
      <c r="F99" s="38" t="s">
        <v>234</v>
      </c>
      <c r="G99" s="38" t="s">
        <v>163</v>
      </c>
      <c r="H99" s="38" t="s">
        <v>886</v>
      </c>
    </row>
    <row r="100" spans="3:8" ht="21" customHeight="1">
      <c r="C100" s="128" t="s">
        <v>887</v>
      </c>
      <c r="D100" s="38" t="s">
        <v>51</v>
      </c>
      <c r="E100" s="38" t="s">
        <v>78</v>
      </c>
      <c r="F100" s="38" t="s">
        <v>316</v>
      </c>
      <c r="G100" s="38" t="s">
        <v>163</v>
      </c>
      <c r="H100" s="38" t="s">
        <v>888</v>
      </c>
    </row>
    <row r="101" spans="3:8" ht="21" customHeight="1">
      <c r="C101" s="128" t="s">
        <v>889</v>
      </c>
      <c r="D101" s="38" t="s">
        <v>51</v>
      </c>
      <c r="E101" s="38" t="s">
        <v>78</v>
      </c>
      <c r="F101" s="38" t="s">
        <v>304</v>
      </c>
      <c r="G101" s="38" t="s">
        <v>163</v>
      </c>
      <c r="H101" s="38" t="s">
        <v>890</v>
      </c>
    </row>
    <row r="102" spans="3:8" ht="21" customHeight="1">
      <c r="C102" s="128" t="s">
        <v>367</v>
      </c>
      <c r="D102" s="38" t="s">
        <v>55</v>
      </c>
      <c r="E102" s="38" t="s">
        <v>157</v>
      </c>
      <c r="F102" s="38" t="s">
        <v>234</v>
      </c>
      <c r="G102" s="38" t="s">
        <v>163</v>
      </c>
      <c r="H102" s="38" t="s">
        <v>874</v>
      </c>
    </row>
    <row r="103" spans="3:8" ht="21" customHeight="1">
      <c r="C103" s="128" t="s">
        <v>375</v>
      </c>
      <c r="D103" s="38" t="s">
        <v>73</v>
      </c>
      <c r="E103" s="38" t="s">
        <v>157</v>
      </c>
      <c r="F103" s="38" t="s">
        <v>304</v>
      </c>
      <c r="G103" s="38" t="s">
        <v>163</v>
      </c>
      <c r="H103" s="38" t="s">
        <v>860</v>
      </c>
    </row>
    <row r="104" spans="3:8" ht="21" customHeight="1">
      <c r="C104" s="128" t="s">
        <v>387</v>
      </c>
      <c r="D104" s="38" t="s">
        <v>73</v>
      </c>
      <c r="E104" s="38" t="s">
        <v>78</v>
      </c>
      <c r="F104" s="38" t="s">
        <v>304</v>
      </c>
      <c r="G104" s="38" t="s">
        <v>163</v>
      </c>
      <c r="H104" s="38" t="s">
        <v>891</v>
      </c>
    </row>
    <row r="105" spans="3:8" ht="21" customHeight="1">
      <c r="C105" s="128" t="s">
        <v>395</v>
      </c>
      <c r="D105" s="38" t="s">
        <v>73</v>
      </c>
      <c r="E105" s="38" t="s">
        <v>157</v>
      </c>
      <c r="F105" s="38" t="s">
        <v>304</v>
      </c>
      <c r="G105" s="38" t="s">
        <v>163</v>
      </c>
      <c r="H105" s="38" t="s">
        <v>862</v>
      </c>
    </row>
    <row r="106" spans="3:8" ht="21" customHeight="1">
      <c r="C106" s="128" t="s">
        <v>877</v>
      </c>
      <c r="D106" s="38" t="s">
        <v>51</v>
      </c>
      <c r="E106" s="38" t="s">
        <v>78</v>
      </c>
      <c r="F106" s="38" t="s">
        <v>286</v>
      </c>
      <c r="G106" s="38" t="s">
        <v>163</v>
      </c>
      <c r="H106" s="38" t="s">
        <v>892</v>
      </c>
    </row>
    <row r="107" spans="3:8" ht="21" customHeight="1">
      <c r="C107" s="128" t="s">
        <v>403</v>
      </c>
      <c r="D107" s="38" t="s">
        <v>82</v>
      </c>
      <c r="E107" s="38" t="s">
        <v>78</v>
      </c>
      <c r="F107" s="38" t="s">
        <v>304</v>
      </c>
      <c r="G107" s="38" t="s">
        <v>163</v>
      </c>
      <c r="H107" s="38" t="s">
        <v>893</v>
      </c>
    </row>
    <row r="108" spans="3:8" ht="21" customHeight="1">
      <c r="C108" s="128" t="s">
        <v>894</v>
      </c>
      <c r="D108" s="38" t="s">
        <v>82</v>
      </c>
      <c r="E108" s="38" t="s">
        <v>78</v>
      </c>
      <c r="F108" s="38" t="s">
        <v>304</v>
      </c>
      <c r="G108" s="38" t="s">
        <v>80</v>
      </c>
      <c r="H108" s="38" t="s">
        <v>895</v>
      </c>
    </row>
    <row r="109" spans="3:8" ht="21" customHeight="1">
      <c r="C109" s="128" t="s">
        <v>429</v>
      </c>
      <c r="D109" s="38" t="s">
        <v>87</v>
      </c>
      <c r="E109" s="38" t="s">
        <v>157</v>
      </c>
      <c r="F109" s="38" t="s">
        <v>272</v>
      </c>
      <c r="G109" s="38" t="s">
        <v>80</v>
      </c>
      <c r="H109" s="38" t="s">
        <v>896</v>
      </c>
    </row>
    <row r="110" spans="3:8" ht="21" customHeight="1">
      <c r="C110" s="128" t="s">
        <v>424</v>
      </c>
      <c r="D110" s="38" t="s">
        <v>82</v>
      </c>
      <c r="E110" s="38" t="s">
        <v>157</v>
      </c>
      <c r="F110" s="38" t="s">
        <v>272</v>
      </c>
      <c r="G110" s="38" t="s">
        <v>163</v>
      </c>
      <c r="H110" s="38" t="s">
        <v>897</v>
      </c>
    </row>
    <row r="111" spans="3:8" ht="21" customHeight="1"/>
    <row r="112" spans="3:8" ht="21" customHeight="1">
      <c r="C112" s="188" t="s">
        <v>793</v>
      </c>
    </row>
    <row r="113" spans="3:8" ht="21" customHeight="1">
      <c r="C113" s="127" t="s">
        <v>803</v>
      </c>
      <c r="D113" s="8" t="s">
        <v>804</v>
      </c>
      <c r="E113" s="8" t="s">
        <v>805</v>
      </c>
      <c r="F113" s="8" t="s">
        <v>806</v>
      </c>
      <c r="G113" s="8" t="s">
        <v>807</v>
      </c>
      <c r="H113" s="8" t="s">
        <v>808</v>
      </c>
    </row>
    <row r="114" spans="3:8" ht="21" customHeight="1">
      <c r="C114" s="128" t="s">
        <v>898</v>
      </c>
      <c r="D114" s="38" t="s">
        <v>55</v>
      </c>
      <c r="E114" s="38" t="s">
        <v>241</v>
      </c>
      <c r="F114" s="38" t="s">
        <v>304</v>
      </c>
      <c r="G114" s="38" t="s">
        <v>163</v>
      </c>
      <c r="H114" s="38" t="s">
        <v>899</v>
      </c>
    </row>
    <row r="115" spans="3:8" ht="21" customHeight="1">
      <c r="C115" s="128" t="s">
        <v>251</v>
      </c>
      <c r="D115" s="38" t="s">
        <v>46</v>
      </c>
      <c r="E115" s="38" t="s">
        <v>241</v>
      </c>
      <c r="F115" s="38" t="s">
        <v>242</v>
      </c>
      <c r="G115" s="38" t="s">
        <v>80</v>
      </c>
      <c r="H115" s="38" t="s">
        <v>900</v>
      </c>
    </row>
    <row r="116" spans="3:8" ht="21" customHeight="1">
      <c r="C116" s="128" t="s">
        <v>249</v>
      </c>
      <c r="D116" s="38" t="s">
        <v>46</v>
      </c>
      <c r="E116" s="38" t="s">
        <v>241</v>
      </c>
      <c r="F116" s="38" t="s">
        <v>242</v>
      </c>
      <c r="G116" s="38" t="s">
        <v>163</v>
      </c>
      <c r="H116" s="38" t="s">
        <v>842</v>
      </c>
    </row>
    <row r="117" spans="3:8" ht="21" customHeight="1">
      <c r="C117" s="128" t="s">
        <v>351</v>
      </c>
      <c r="D117" s="38" t="s">
        <v>55</v>
      </c>
      <c r="E117" s="38" t="s">
        <v>157</v>
      </c>
      <c r="F117" s="38" t="s">
        <v>234</v>
      </c>
      <c r="G117" s="38" t="s">
        <v>163</v>
      </c>
      <c r="H117" s="38" t="s">
        <v>886</v>
      </c>
    </row>
    <row r="118" spans="3:8" ht="21" customHeight="1">
      <c r="C118" s="128" t="s">
        <v>887</v>
      </c>
      <c r="D118" s="38" t="s">
        <v>51</v>
      </c>
      <c r="E118" s="38" t="s">
        <v>78</v>
      </c>
      <c r="F118" s="38" t="s">
        <v>316</v>
      </c>
      <c r="G118" s="38" t="s">
        <v>163</v>
      </c>
      <c r="H118" s="38" t="s">
        <v>901</v>
      </c>
    </row>
    <row r="119" spans="3:8" ht="21" customHeight="1">
      <c r="C119" s="128" t="s">
        <v>889</v>
      </c>
      <c r="D119" s="38" t="s">
        <v>51</v>
      </c>
      <c r="E119" s="38" t="s">
        <v>78</v>
      </c>
      <c r="F119" s="38" t="s">
        <v>304</v>
      </c>
      <c r="G119" s="38" t="s">
        <v>163</v>
      </c>
      <c r="H119" s="38" t="s">
        <v>902</v>
      </c>
    </row>
    <row r="120" spans="3:8" ht="21" customHeight="1">
      <c r="C120" s="128" t="s">
        <v>367</v>
      </c>
      <c r="D120" s="38" t="s">
        <v>55</v>
      </c>
      <c r="E120" s="38" t="s">
        <v>157</v>
      </c>
      <c r="F120" s="38" t="s">
        <v>234</v>
      </c>
      <c r="G120" s="38" t="s">
        <v>163</v>
      </c>
      <c r="H120" s="38" t="s">
        <v>903</v>
      </c>
    </row>
    <row r="121" spans="3:8" ht="21" customHeight="1">
      <c r="C121" s="128" t="s">
        <v>375</v>
      </c>
      <c r="D121" s="38" t="s">
        <v>73</v>
      </c>
      <c r="E121" s="38" t="s">
        <v>157</v>
      </c>
      <c r="F121" s="38" t="s">
        <v>304</v>
      </c>
      <c r="G121" s="38" t="s">
        <v>163</v>
      </c>
      <c r="H121" s="38" t="s">
        <v>904</v>
      </c>
    </row>
    <row r="122" spans="3:8" ht="21" customHeight="1">
      <c r="C122" s="128" t="s">
        <v>395</v>
      </c>
      <c r="D122" s="38" t="s">
        <v>73</v>
      </c>
      <c r="E122" s="38" t="s">
        <v>157</v>
      </c>
      <c r="F122" s="38" t="s">
        <v>304</v>
      </c>
      <c r="G122" s="38" t="s">
        <v>163</v>
      </c>
      <c r="H122" s="38" t="s">
        <v>905</v>
      </c>
    </row>
    <row r="123" spans="3:8" ht="21" customHeight="1">
      <c r="C123" s="128" t="s">
        <v>815</v>
      </c>
      <c r="D123" s="38" t="s">
        <v>73</v>
      </c>
      <c r="E123" s="38" t="s">
        <v>157</v>
      </c>
      <c r="F123" s="38" t="s">
        <v>234</v>
      </c>
      <c r="G123" s="38" t="s">
        <v>163</v>
      </c>
      <c r="H123" s="38" t="s">
        <v>863</v>
      </c>
    </row>
    <row r="124" spans="3:8" ht="21" customHeight="1">
      <c r="C124" s="128" t="s">
        <v>877</v>
      </c>
      <c r="D124" s="38" t="s">
        <v>51</v>
      </c>
      <c r="E124" s="38" t="s">
        <v>78</v>
      </c>
      <c r="F124" s="38" t="s">
        <v>286</v>
      </c>
      <c r="G124" s="38" t="s">
        <v>163</v>
      </c>
      <c r="H124" s="38" t="s">
        <v>906</v>
      </c>
    </row>
    <row r="125" spans="3:8" ht="21" customHeight="1">
      <c r="C125" s="128" t="s">
        <v>403</v>
      </c>
      <c r="D125" s="38" t="s">
        <v>82</v>
      </c>
      <c r="E125" s="38" t="s">
        <v>78</v>
      </c>
      <c r="F125" s="38" t="s">
        <v>304</v>
      </c>
      <c r="G125" s="38" t="s">
        <v>163</v>
      </c>
      <c r="H125" s="38" t="s">
        <v>907</v>
      </c>
    </row>
    <row r="126" spans="3:8" ht="21" customHeight="1">
      <c r="C126" s="128" t="s">
        <v>894</v>
      </c>
      <c r="D126" s="38" t="s">
        <v>82</v>
      </c>
      <c r="E126" s="38" t="s">
        <v>78</v>
      </c>
      <c r="F126" s="38" t="s">
        <v>304</v>
      </c>
      <c r="G126" s="38" t="s">
        <v>80</v>
      </c>
      <c r="H126" s="38" t="s">
        <v>908</v>
      </c>
    </row>
    <row r="127" spans="3:8" ht="21" customHeight="1">
      <c r="C127" s="128" t="s">
        <v>429</v>
      </c>
      <c r="D127" s="38" t="s">
        <v>87</v>
      </c>
      <c r="E127" s="38" t="s">
        <v>157</v>
      </c>
      <c r="F127" s="38" t="s">
        <v>272</v>
      </c>
      <c r="G127" s="38" t="s">
        <v>80</v>
      </c>
      <c r="H127" s="38" t="s">
        <v>909</v>
      </c>
    </row>
    <row r="128" spans="3:8" ht="21" customHeight="1">
      <c r="C128" s="128" t="s">
        <v>424</v>
      </c>
      <c r="D128" s="38" t="s">
        <v>82</v>
      </c>
      <c r="E128" s="38" t="s">
        <v>157</v>
      </c>
      <c r="F128" s="38" t="s">
        <v>272</v>
      </c>
      <c r="G128" s="38" t="s">
        <v>163</v>
      </c>
      <c r="H128" s="38" t="s">
        <v>910</v>
      </c>
    </row>
    <row r="129" spans="3:8" ht="21" customHeight="1"/>
    <row r="130" spans="3:8" ht="21" customHeight="1"/>
    <row r="131" spans="3:8" ht="21" customHeight="1">
      <c r="C131" s="188" t="s">
        <v>794</v>
      </c>
    </row>
    <row r="132" spans="3:8" ht="21" customHeight="1">
      <c r="C132" s="127" t="s">
        <v>803</v>
      </c>
      <c r="D132" s="8" t="s">
        <v>804</v>
      </c>
      <c r="E132" s="8" t="s">
        <v>805</v>
      </c>
      <c r="F132" s="8" t="s">
        <v>806</v>
      </c>
      <c r="G132" s="8" t="s">
        <v>807</v>
      </c>
      <c r="H132" s="8" t="s">
        <v>808</v>
      </c>
    </row>
    <row r="133" spans="3:8" ht="21" customHeight="1">
      <c r="C133" s="128" t="s">
        <v>911</v>
      </c>
      <c r="D133" s="38" t="s">
        <v>55</v>
      </c>
      <c r="E133" s="38" t="s">
        <v>241</v>
      </c>
      <c r="F133" s="38" t="s">
        <v>304</v>
      </c>
      <c r="G133" s="38" t="s">
        <v>163</v>
      </c>
      <c r="H133" s="38" t="s">
        <v>912</v>
      </c>
    </row>
    <row r="134" spans="3:8" ht="21" customHeight="1">
      <c r="C134" s="128" t="s">
        <v>249</v>
      </c>
      <c r="D134" s="38" t="s">
        <v>46</v>
      </c>
      <c r="E134" s="38" t="s">
        <v>241</v>
      </c>
      <c r="F134" s="38" t="s">
        <v>242</v>
      </c>
      <c r="G134" s="38" t="s">
        <v>163</v>
      </c>
      <c r="H134" s="38" t="s">
        <v>842</v>
      </c>
    </row>
    <row r="135" spans="3:8" ht="21" customHeight="1">
      <c r="C135" s="128" t="s">
        <v>913</v>
      </c>
      <c r="D135" s="38" t="s">
        <v>73</v>
      </c>
      <c r="E135" s="38" t="s">
        <v>78</v>
      </c>
      <c r="F135" s="38" t="s">
        <v>304</v>
      </c>
      <c r="G135" s="38" t="s">
        <v>163</v>
      </c>
      <c r="H135" s="38" t="s">
        <v>914</v>
      </c>
    </row>
    <row r="136" spans="3:8" ht="21" customHeight="1">
      <c r="C136" s="128" t="s">
        <v>915</v>
      </c>
      <c r="D136" s="38" t="s">
        <v>51</v>
      </c>
      <c r="E136" s="38" t="s">
        <v>78</v>
      </c>
      <c r="F136" s="38" t="s">
        <v>286</v>
      </c>
      <c r="G136" s="38" t="s">
        <v>163</v>
      </c>
      <c r="H136" s="38" t="s">
        <v>916</v>
      </c>
    </row>
    <row r="137" spans="3:8" ht="21" customHeight="1">
      <c r="C137" s="128" t="s">
        <v>917</v>
      </c>
      <c r="D137" s="38" t="s">
        <v>46</v>
      </c>
      <c r="E137" s="38" t="s">
        <v>241</v>
      </c>
      <c r="F137" s="38" t="s">
        <v>242</v>
      </c>
      <c r="G137" s="38" t="s">
        <v>163</v>
      </c>
      <c r="H137" s="38" t="s">
        <v>918</v>
      </c>
    </row>
    <row r="138" spans="3:8" ht="21" customHeight="1">
      <c r="C138" s="128" t="s">
        <v>375</v>
      </c>
      <c r="D138" s="38" t="s">
        <v>73</v>
      </c>
      <c r="E138" s="38" t="s">
        <v>157</v>
      </c>
      <c r="F138" s="38" t="s">
        <v>304</v>
      </c>
      <c r="G138" s="38" t="s">
        <v>163</v>
      </c>
      <c r="H138" s="38" t="s">
        <v>919</v>
      </c>
    </row>
    <row r="139" spans="3:8" ht="21" customHeight="1">
      <c r="C139" s="128" t="s">
        <v>395</v>
      </c>
      <c r="D139" s="38" t="s">
        <v>73</v>
      </c>
      <c r="E139" s="38" t="s">
        <v>157</v>
      </c>
      <c r="F139" s="38" t="s">
        <v>304</v>
      </c>
      <c r="G139" s="38" t="s">
        <v>163</v>
      </c>
      <c r="H139" s="38" t="s">
        <v>920</v>
      </c>
    </row>
    <row r="140" spans="3:8" ht="21" customHeight="1">
      <c r="C140" s="128" t="s">
        <v>921</v>
      </c>
      <c r="D140" s="38" t="s">
        <v>82</v>
      </c>
      <c r="E140" s="38" t="s">
        <v>78</v>
      </c>
      <c r="F140" s="38" t="s">
        <v>304</v>
      </c>
      <c r="G140" s="38" t="s">
        <v>163</v>
      </c>
      <c r="H140" s="38" t="s">
        <v>922</v>
      </c>
    </row>
    <row r="141" spans="3:8" ht="21" customHeight="1">
      <c r="C141" s="128" t="s">
        <v>387</v>
      </c>
      <c r="D141" s="38" t="s">
        <v>73</v>
      </c>
      <c r="E141" s="38" t="s">
        <v>78</v>
      </c>
      <c r="F141" s="38" t="s">
        <v>304</v>
      </c>
      <c r="G141" s="38" t="s">
        <v>163</v>
      </c>
      <c r="H141" s="38" t="s">
        <v>891</v>
      </c>
    </row>
    <row r="142" spans="3:8" ht="21" customHeight="1">
      <c r="C142" s="128" t="s">
        <v>388</v>
      </c>
      <c r="D142" s="38" t="s">
        <v>73</v>
      </c>
      <c r="E142" s="38" t="s">
        <v>241</v>
      </c>
      <c r="F142" s="38" t="s">
        <v>304</v>
      </c>
      <c r="G142" s="38" t="s">
        <v>163</v>
      </c>
      <c r="H142" s="38" t="s">
        <v>923</v>
      </c>
    </row>
    <row r="143" spans="3:8" ht="21" customHeight="1">
      <c r="C143" s="128" t="s">
        <v>817</v>
      </c>
      <c r="D143" s="38" t="s">
        <v>87</v>
      </c>
      <c r="E143" s="38" t="s">
        <v>157</v>
      </c>
      <c r="F143" s="38" t="s">
        <v>272</v>
      </c>
      <c r="G143" s="38" t="s">
        <v>80</v>
      </c>
      <c r="H143" s="38" t="s">
        <v>924</v>
      </c>
    </row>
    <row r="144" spans="3:8" ht="21" customHeight="1">
      <c r="C144" s="128" t="s">
        <v>429</v>
      </c>
      <c r="D144" s="38" t="s">
        <v>87</v>
      </c>
      <c r="E144" s="38" t="s">
        <v>157</v>
      </c>
      <c r="F144" s="38" t="s">
        <v>272</v>
      </c>
      <c r="G144" s="38" t="s">
        <v>80</v>
      </c>
      <c r="H144" s="38" t="s">
        <v>925</v>
      </c>
    </row>
    <row r="145" spans="3:8" ht="21" customHeight="1">
      <c r="C145" s="128" t="s">
        <v>424</v>
      </c>
      <c r="D145" s="38" t="s">
        <v>82</v>
      </c>
      <c r="E145" s="38" t="s">
        <v>157</v>
      </c>
      <c r="F145" s="38" t="s">
        <v>272</v>
      </c>
      <c r="G145" s="38" t="s">
        <v>163</v>
      </c>
      <c r="H145" s="38" t="s">
        <v>926</v>
      </c>
    </row>
    <row r="146" spans="3:8" ht="21" customHeight="1">
      <c r="C146" s="128" t="s">
        <v>450</v>
      </c>
      <c r="D146" s="38" t="s">
        <v>91</v>
      </c>
      <c r="E146" s="38" t="s">
        <v>157</v>
      </c>
      <c r="F146" s="38" t="s">
        <v>234</v>
      </c>
      <c r="G146" s="38" t="s">
        <v>163</v>
      </c>
      <c r="H146" s="38" t="s">
        <v>927</v>
      </c>
    </row>
    <row r="147" spans="3:8" ht="21" customHeight="1"/>
    <row r="148" spans="3:8" ht="21" customHeight="1">
      <c r="C148" s="188" t="s">
        <v>795</v>
      </c>
    </row>
    <row r="149" spans="3:8" ht="21" customHeight="1">
      <c r="C149" s="127" t="s">
        <v>803</v>
      </c>
      <c r="D149" s="8" t="s">
        <v>804</v>
      </c>
      <c r="E149" s="8" t="s">
        <v>805</v>
      </c>
      <c r="F149" s="8" t="s">
        <v>806</v>
      </c>
      <c r="G149" s="8" t="s">
        <v>807</v>
      </c>
      <c r="H149" s="8" t="s">
        <v>808</v>
      </c>
    </row>
    <row r="150" spans="3:8" ht="21" customHeight="1">
      <c r="C150" s="128" t="s">
        <v>928</v>
      </c>
      <c r="D150" s="38" t="s">
        <v>55</v>
      </c>
      <c r="E150" s="38" t="s">
        <v>241</v>
      </c>
      <c r="F150" s="38" t="s">
        <v>304</v>
      </c>
      <c r="G150" s="38" t="s">
        <v>163</v>
      </c>
      <c r="H150" s="38" t="s">
        <v>929</v>
      </c>
    </row>
    <row r="151" spans="3:8" ht="21" customHeight="1">
      <c r="C151" s="128" t="s">
        <v>252</v>
      </c>
      <c r="D151" s="38" t="s">
        <v>46</v>
      </c>
      <c r="E151" s="38" t="s">
        <v>241</v>
      </c>
      <c r="F151" s="38" t="s">
        <v>242</v>
      </c>
      <c r="G151" s="38" t="s">
        <v>80</v>
      </c>
      <c r="H151" s="38" t="s">
        <v>930</v>
      </c>
    </row>
    <row r="152" spans="3:8" ht="21" customHeight="1">
      <c r="C152" s="128" t="s">
        <v>262</v>
      </c>
      <c r="D152" s="38" t="s">
        <v>46</v>
      </c>
      <c r="E152" s="38" t="s">
        <v>241</v>
      </c>
      <c r="F152" s="38" t="s">
        <v>242</v>
      </c>
      <c r="G152" s="38" t="s">
        <v>80</v>
      </c>
      <c r="H152" s="38" t="s">
        <v>931</v>
      </c>
    </row>
    <row r="153" spans="3:8" ht="21" customHeight="1">
      <c r="C153" s="128" t="s">
        <v>189</v>
      </c>
      <c r="D153" s="38" t="s">
        <v>41</v>
      </c>
      <c r="E153" s="38" t="s">
        <v>78</v>
      </c>
      <c r="F153" s="38" t="s">
        <v>186</v>
      </c>
      <c r="G153" s="38" t="s">
        <v>163</v>
      </c>
      <c r="H153" s="38" t="s">
        <v>932</v>
      </c>
    </row>
    <row r="154" spans="3:8" ht="21" customHeight="1">
      <c r="C154" s="128" t="s">
        <v>185</v>
      </c>
      <c r="D154" s="38" t="s">
        <v>41</v>
      </c>
      <c r="E154" s="38" t="s">
        <v>78</v>
      </c>
      <c r="F154" s="38" t="s">
        <v>186</v>
      </c>
      <c r="G154" s="38" t="s">
        <v>80</v>
      </c>
      <c r="H154" s="38" t="s">
        <v>933</v>
      </c>
    </row>
    <row r="155" spans="3:8" ht="21" customHeight="1">
      <c r="C155" s="128" t="s">
        <v>197</v>
      </c>
      <c r="D155" s="38" t="s">
        <v>41</v>
      </c>
      <c r="E155" s="38" t="s">
        <v>78</v>
      </c>
      <c r="F155" s="38" t="s">
        <v>198</v>
      </c>
      <c r="G155" s="38" t="s">
        <v>80</v>
      </c>
      <c r="H155" s="38" t="s">
        <v>934</v>
      </c>
    </row>
    <row r="156" spans="3:8" ht="21" customHeight="1">
      <c r="C156" s="128" t="s">
        <v>313</v>
      </c>
      <c r="D156" s="38" t="s">
        <v>51</v>
      </c>
      <c r="E156" s="38" t="s">
        <v>78</v>
      </c>
      <c r="F156" s="38" t="s">
        <v>316</v>
      </c>
      <c r="G156" s="38" t="s">
        <v>163</v>
      </c>
      <c r="H156" s="38" t="s">
        <v>935</v>
      </c>
    </row>
    <row r="157" spans="3:8" ht="21" customHeight="1">
      <c r="C157" s="128" t="s">
        <v>385</v>
      </c>
      <c r="D157" s="38" t="s">
        <v>73</v>
      </c>
      <c r="E157" s="38" t="s">
        <v>78</v>
      </c>
      <c r="F157" s="38" t="s">
        <v>304</v>
      </c>
      <c r="G157" s="38" t="s">
        <v>163</v>
      </c>
      <c r="H157" s="38" t="s">
        <v>936</v>
      </c>
    </row>
    <row r="158" spans="3:8" ht="21" customHeight="1">
      <c r="C158" s="128" t="s">
        <v>375</v>
      </c>
      <c r="D158" s="38" t="s">
        <v>73</v>
      </c>
      <c r="E158" s="38" t="s">
        <v>157</v>
      </c>
      <c r="F158" s="38" t="s">
        <v>304</v>
      </c>
      <c r="G158" s="38" t="s">
        <v>163</v>
      </c>
      <c r="H158" s="38" t="s">
        <v>937</v>
      </c>
    </row>
    <row r="159" spans="3:8" ht="21" customHeight="1">
      <c r="C159" s="128" t="s">
        <v>392</v>
      </c>
      <c r="D159" s="38" t="s">
        <v>73</v>
      </c>
      <c r="E159" s="38" t="s">
        <v>157</v>
      </c>
      <c r="F159" s="38" t="s">
        <v>234</v>
      </c>
      <c r="G159" s="38" t="s">
        <v>163</v>
      </c>
      <c r="H159" s="38" t="s">
        <v>938</v>
      </c>
    </row>
    <row r="160" spans="3:8" ht="21" customHeight="1">
      <c r="C160" s="128" t="s">
        <v>395</v>
      </c>
      <c r="D160" s="38" t="s">
        <v>73</v>
      </c>
      <c r="E160" s="38" t="s">
        <v>157</v>
      </c>
      <c r="F160" s="38" t="s">
        <v>304</v>
      </c>
      <c r="G160" s="38" t="s">
        <v>163</v>
      </c>
      <c r="H160" s="38" t="s">
        <v>876</v>
      </c>
    </row>
    <row r="161" spans="3:8" ht="21" customHeight="1">
      <c r="C161" s="128" t="s">
        <v>340</v>
      </c>
      <c r="D161" s="38" t="s">
        <v>82</v>
      </c>
      <c r="E161" s="38" t="s">
        <v>241</v>
      </c>
      <c r="F161" s="38" t="s">
        <v>304</v>
      </c>
      <c r="G161" s="38" t="s">
        <v>163</v>
      </c>
      <c r="H161" s="38" t="s">
        <v>939</v>
      </c>
    </row>
    <row r="162" spans="3:8" ht="21" customHeight="1">
      <c r="C162" s="128" t="s">
        <v>429</v>
      </c>
      <c r="D162" s="38" t="s">
        <v>87</v>
      </c>
      <c r="E162" s="38" t="s">
        <v>157</v>
      </c>
      <c r="F162" s="38" t="s">
        <v>272</v>
      </c>
      <c r="G162" s="38" t="s">
        <v>80</v>
      </c>
      <c r="H162" s="38" t="s">
        <v>940</v>
      </c>
    </row>
    <row r="163" spans="3:8" ht="21" customHeight="1">
      <c r="C163" s="128" t="s">
        <v>424</v>
      </c>
      <c r="D163" s="38" t="s">
        <v>82</v>
      </c>
      <c r="E163" s="38" t="s">
        <v>157</v>
      </c>
      <c r="F163" s="38" t="s">
        <v>272</v>
      </c>
      <c r="G163" s="38" t="s">
        <v>163</v>
      </c>
      <c r="H163" s="38" t="s">
        <v>941</v>
      </c>
    </row>
    <row r="164" spans="3:8" ht="21" customHeight="1"/>
    <row r="165" spans="3:8" ht="21" customHeight="1"/>
    <row r="166" spans="3:8" ht="21" customHeight="1">
      <c r="C166" s="188" t="s">
        <v>796</v>
      </c>
    </row>
    <row r="167" spans="3:8" ht="21" customHeight="1">
      <c r="C167" s="127" t="s">
        <v>803</v>
      </c>
      <c r="D167" s="8" t="s">
        <v>804</v>
      </c>
      <c r="E167" s="8" t="s">
        <v>805</v>
      </c>
      <c r="F167" s="8" t="s">
        <v>806</v>
      </c>
      <c r="G167" s="8" t="s">
        <v>807</v>
      </c>
      <c r="H167" s="8" t="s">
        <v>808</v>
      </c>
    </row>
    <row r="168" spans="3:8" ht="21" customHeight="1">
      <c r="C168" s="128" t="s">
        <v>942</v>
      </c>
      <c r="D168" s="38" t="s">
        <v>55</v>
      </c>
      <c r="E168" s="38" t="s">
        <v>241</v>
      </c>
      <c r="F168" s="38" t="s">
        <v>304</v>
      </c>
      <c r="G168" s="38" t="s">
        <v>163</v>
      </c>
      <c r="H168" s="38" t="s">
        <v>943</v>
      </c>
    </row>
    <row r="169" spans="3:8" ht="21" customHeight="1">
      <c r="C169" s="128" t="s">
        <v>248</v>
      </c>
      <c r="D169" s="38" t="s">
        <v>46</v>
      </c>
      <c r="E169" s="38" t="s">
        <v>241</v>
      </c>
      <c r="F169" s="38" t="s">
        <v>242</v>
      </c>
      <c r="G169" s="38" t="s">
        <v>80</v>
      </c>
      <c r="H169" s="38" t="s">
        <v>843</v>
      </c>
    </row>
    <row r="170" spans="3:8" ht="21" customHeight="1">
      <c r="C170" s="128" t="s">
        <v>262</v>
      </c>
      <c r="D170" s="38" t="s">
        <v>46</v>
      </c>
      <c r="E170" s="38" t="s">
        <v>241</v>
      </c>
      <c r="F170" s="38" t="s">
        <v>242</v>
      </c>
      <c r="G170" s="38" t="s">
        <v>80</v>
      </c>
      <c r="H170" s="38" t="s">
        <v>931</v>
      </c>
    </row>
    <row r="171" spans="3:8" ht="21" customHeight="1">
      <c r="C171" s="128" t="s">
        <v>828</v>
      </c>
      <c r="D171" s="38" t="s">
        <v>46</v>
      </c>
      <c r="E171" s="38" t="s">
        <v>241</v>
      </c>
      <c r="F171" s="38" t="s">
        <v>213</v>
      </c>
      <c r="G171" s="38" t="s">
        <v>163</v>
      </c>
      <c r="H171" s="38" t="s">
        <v>944</v>
      </c>
    </row>
    <row r="172" spans="3:8" ht="21" customHeight="1">
      <c r="C172" s="128" t="s">
        <v>869</v>
      </c>
      <c r="D172" s="38" t="s">
        <v>55</v>
      </c>
      <c r="E172" s="38" t="s">
        <v>241</v>
      </c>
      <c r="F172" s="38" t="s">
        <v>213</v>
      </c>
      <c r="G172" s="38" t="s">
        <v>80</v>
      </c>
      <c r="H172" s="38" t="s">
        <v>945</v>
      </c>
    </row>
    <row r="173" spans="3:8" ht="21" customHeight="1">
      <c r="C173" s="128" t="s">
        <v>353</v>
      </c>
      <c r="D173" s="38" t="s">
        <v>55</v>
      </c>
      <c r="E173" s="38" t="s">
        <v>78</v>
      </c>
      <c r="F173" s="38" t="s">
        <v>234</v>
      </c>
      <c r="G173" s="38" t="s">
        <v>80</v>
      </c>
      <c r="H173" s="38" t="s">
        <v>946</v>
      </c>
    </row>
    <row r="174" spans="3:8" ht="21" customHeight="1">
      <c r="C174" s="128" t="s">
        <v>355</v>
      </c>
      <c r="D174" s="38" t="s">
        <v>55</v>
      </c>
      <c r="E174" s="38" t="s">
        <v>241</v>
      </c>
      <c r="F174" s="38" t="s">
        <v>325</v>
      </c>
      <c r="G174" s="38" t="s">
        <v>163</v>
      </c>
      <c r="H174" s="38" t="s">
        <v>947</v>
      </c>
    </row>
    <row r="175" spans="3:8" ht="21" customHeight="1">
      <c r="C175" s="128" t="s">
        <v>313</v>
      </c>
      <c r="D175" s="38" t="s">
        <v>51</v>
      </c>
      <c r="E175" s="38" t="s">
        <v>78</v>
      </c>
      <c r="F175" s="38" t="s">
        <v>316</v>
      </c>
      <c r="G175" s="38" t="s">
        <v>163</v>
      </c>
      <c r="H175" s="38" t="s">
        <v>948</v>
      </c>
    </row>
    <row r="176" spans="3:8" ht="21" customHeight="1">
      <c r="C176" s="128" t="s">
        <v>302</v>
      </c>
      <c r="D176" s="38" t="s">
        <v>51</v>
      </c>
      <c r="E176" s="38" t="s">
        <v>78</v>
      </c>
      <c r="F176" s="38" t="s">
        <v>286</v>
      </c>
      <c r="G176" s="38" t="s">
        <v>163</v>
      </c>
      <c r="H176" s="38" t="s">
        <v>949</v>
      </c>
    </row>
    <row r="177" spans="3:8" ht="21" customHeight="1">
      <c r="C177" s="128" t="s">
        <v>375</v>
      </c>
      <c r="D177" s="38" t="s">
        <v>73</v>
      </c>
      <c r="E177" s="38" t="s">
        <v>157</v>
      </c>
      <c r="F177" s="38" t="s">
        <v>304</v>
      </c>
      <c r="G177" s="38" t="s">
        <v>163</v>
      </c>
      <c r="H177" s="38" t="s">
        <v>904</v>
      </c>
    </row>
    <row r="178" spans="3:8" ht="21" customHeight="1">
      <c r="C178" s="128" t="s">
        <v>395</v>
      </c>
      <c r="D178" s="38" t="s">
        <v>73</v>
      </c>
      <c r="E178" s="38" t="s">
        <v>157</v>
      </c>
      <c r="F178" s="38" t="s">
        <v>304</v>
      </c>
      <c r="G178" s="38" t="s">
        <v>163</v>
      </c>
      <c r="H178" s="38" t="s">
        <v>876</v>
      </c>
    </row>
    <row r="179" spans="3:8" ht="21" customHeight="1">
      <c r="C179" s="128" t="s">
        <v>340</v>
      </c>
      <c r="D179" s="38" t="s">
        <v>82</v>
      </c>
      <c r="E179" s="38" t="s">
        <v>241</v>
      </c>
      <c r="F179" s="38" t="s">
        <v>304</v>
      </c>
      <c r="G179" s="38" t="s">
        <v>163</v>
      </c>
      <c r="H179" s="38" t="s">
        <v>950</v>
      </c>
    </row>
    <row r="180" spans="3:8" ht="21" customHeight="1">
      <c r="C180" s="128" t="s">
        <v>951</v>
      </c>
      <c r="D180" s="38" t="s">
        <v>41</v>
      </c>
      <c r="E180" s="38" t="s">
        <v>157</v>
      </c>
      <c r="F180" s="38" t="s">
        <v>272</v>
      </c>
      <c r="G180" s="38" t="s">
        <v>163</v>
      </c>
      <c r="H180" s="38" t="s">
        <v>952</v>
      </c>
    </row>
    <row r="181" spans="3:8" ht="21" customHeight="1">
      <c r="C181" s="128" t="s">
        <v>429</v>
      </c>
      <c r="D181" s="38" t="s">
        <v>87</v>
      </c>
      <c r="E181" s="38" t="s">
        <v>157</v>
      </c>
      <c r="F181" s="38" t="s">
        <v>272</v>
      </c>
      <c r="G181" s="38" t="s">
        <v>80</v>
      </c>
      <c r="H181" s="38" t="s">
        <v>953</v>
      </c>
    </row>
    <row r="182" spans="3:8" ht="21" customHeight="1">
      <c r="C182" s="128" t="s">
        <v>424</v>
      </c>
      <c r="D182" s="38" t="s">
        <v>82</v>
      </c>
      <c r="E182" s="38" t="s">
        <v>157</v>
      </c>
      <c r="F182" s="38" t="s">
        <v>272</v>
      </c>
      <c r="G182" s="38" t="s">
        <v>163</v>
      </c>
      <c r="H182" s="38" t="s">
        <v>954</v>
      </c>
    </row>
    <row r="183" spans="3:8" ht="21" customHeight="1"/>
    <row r="184" spans="3:8" ht="21" customHeight="1">
      <c r="C184" s="188" t="s">
        <v>797</v>
      </c>
    </row>
    <row r="185" spans="3:8" ht="21" customHeight="1">
      <c r="C185" s="127" t="s">
        <v>803</v>
      </c>
      <c r="D185" s="8" t="s">
        <v>804</v>
      </c>
      <c r="E185" s="8" t="s">
        <v>805</v>
      </c>
      <c r="F185" s="8" t="s">
        <v>806</v>
      </c>
      <c r="G185" s="8" t="s">
        <v>807</v>
      </c>
      <c r="H185" s="8" t="s">
        <v>808</v>
      </c>
    </row>
    <row r="186" spans="3:8" ht="21" customHeight="1">
      <c r="C186" s="128" t="s">
        <v>942</v>
      </c>
      <c r="D186" s="38" t="s">
        <v>55</v>
      </c>
      <c r="E186" s="38" t="s">
        <v>241</v>
      </c>
      <c r="F186" s="38" t="s">
        <v>304</v>
      </c>
      <c r="G186" s="38" t="s">
        <v>163</v>
      </c>
      <c r="H186" s="38" t="s">
        <v>943</v>
      </c>
    </row>
    <row r="187" spans="3:8" ht="21" customHeight="1">
      <c r="C187" s="128" t="s">
        <v>248</v>
      </c>
      <c r="D187" s="38" t="s">
        <v>46</v>
      </c>
      <c r="E187" s="38" t="s">
        <v>241</v>
      </c>
      <c r="F187" s="38" t="s">
        <v>242</v>
      </c>
      <c r="G187" s="38" t="s">
        <v>80</v>
      </c>
      <c r="H187" s="38" t="s">
        <v>843</v>
      </c>
    </row>
    <row r="188" spans="3:8" ht="21" customHeight="1">
      <c r="C188" s="128" t="s">
        <v>262</v>
      </c>
      <c r="D188" s="38" t="s">
        <v>46</v>
      </c>
      <c r="E188" s="38" t="s">
        <v>241</v>
      </c>
      <c r="F188" s="38" t="s">
        <v>242</v>
      </c>
      <c r="G188" s="38" t="s">
        <v>80</v>
      </c>
      <c r="H188" s="38" t="s">
        <v>931</v>
      </c>
    </row>
    <row r="189" spans="3:8" ht="21" customHeight="1">
      <c r="C189" s="128" t="s">
        <v>828</v>
      </c>
      <c r="D189" s="38" t="s">
        <v>46</v>
      </c>
      <c r="E189" s="38" t="s">
        <v>241</v>
      </c>
      <c r="F189" s="38" t="s">
        <v>213</v>
      </c>
      <c r="G189" s="38" t="s">
        <v>163</v>
      </c>
      <c r="H189" s="38" t="s">
        <v>944</v>
      </c>
    </row>
    <row r="190" spans="3:8" ht="21" customHeight="1">
      <c r="C190" s="128" t="s">
        <v>869</v>
      </c>
      <c r="D190" s="38" t="s">
        <v>55</v>
      </c>
      <c r="E190" s="38" t="s">
        <v>241</v>
      </c>
      <c r="F190" s="38" t="s">
        <v>213</v>
      </c>
      <c r="G190" s="38" t="s">
        <v>80</v>
      </c>
      <c r="H190" s="38" t="s">
        <v>945</v>
      </c>
    </row>
    <row r="191" spans="3:8" ht="21" customHeight="1">
      <c r="C191" s="128" t="s">
        <v>353</v>
      </c>
      <c r="D191" s="38" t="s">
        <v>55</v>
      </c>
      <c r="E191" s="38" t="s">
        <v>78</v>
      </c>
      <c r="F191" s="38" t="s">
        <v>234</v>
      </c>
      <c r="G191" s="38" t="s">
        <v>80</v>
      </c>
      <c r="H191" s="38" t="s">
        <v>946</v>
      </c>
    </row>
    <row r="192" spans="3:8" ht="21" customHeight="1">
      <c r="C192" s="128" t="s">
        <v>355</v>
      </c>
      <c r="D192" s="38" t="s">
        <v>55</v>
      </c>
      <c r="E192" s="38" t="s">
        <v>241</v>
      </c>
      <c r="F192" s="38" t="s">
        <v>325</v>
      </c>
      <c r="G192" s="38" t="s">
        <v>163</v>
      </c>
      <c r="H192" s="38" t="s">
        <v>947</v>
      </c>
    </row>
    <row r="193" spans="3:8" ht="21" customHeight="1">
      <c r="C193" s="128" t="s">
        <v>313</v>
      </c>
      <c r="D193" s="38" t="s">
        <v>51</v>
      </c>
      <c r="E193" s="38" t="s">
        <v>78</v>
      </c>
      <c r="F193" s="38" t="s">
        <v>316</v>
      </c>
      <c r="G193" s="38" t="s">
        <v>163</v>
      </c>
      <c r="H193" s="38" t="s">
        <v>948</v>
      </c>
    </row>
    <row r="194" spans="3:8" ht="21" customHeight="1">
      <c r="C194" s="128" t="s">
        <v>302</v>
      </c>
      <c r="D194" s="38" t="s">
        <v>51</v>
      </c>
      <c r="E194" s="38" t="s">
        <v>78</v>
      </c>
      <c r="F194" s="38" t="s">
        <v>286</v>
      </c>
      <c r="G194" s="38" t="s">
        <v>163</v>
      </c>
      <c r="H194" s="38" t="s">
        <v>949</v>
      </c>
    </row>
    <row r="195" spans="3:8" ht="21" customHeight="1">
      <c r="C195" s="128" t="s">
        <v>375</v>
      </c>
      <c r="D195" s="38" t="s">
        <v>73</v>
      </c>
      <c r="E195" s="38" t="s">
        <v>157</v>
      </c>
      <c r="F195" s="38" t="s">
        <v>304</v>
      </c>
      <c r="G195" s="38" t="s">
        <v>163</v>
      </c>
      <c r="H195" s="38" t="s">
        <v>904</v>
      </c>
    </row>
    <row r="196" spans="3:8" ht="21" customHeight="1">
      <c r="C196" s="128" t="s">
        <v>395</v>
      </c>
      <c r="D196" s="38" t="s">
        <v>73</v>
      </c>
      <c r="E196" s="38" t="s">
        <v>157</v>
      </c>
      <c r="F196" s="38" t="s">
        <v>304</v>
      </c>
      <c r="G196" s="38" t="s">
        <v>163</v>
      </c>
      <c r="H196" s="38" t="s">
        <v>876</v>
      </c>
    </row>
    <row r="197" spans="3:8" ht="21" customHeight="1">
      <c r="C197" s="128" t="s">
        <v>340</v>
      </c>
      <c r="D197" s="38" t="s">
        <v>82</v>
      </c>
      <c r="E197" s="38" t="s">
        <v>241</v>
      </c>
      <c r="F197" s="38" t="s">
        <v>304</v>
      </c>
      <c r="G197" s="38" t="s">
        <v>163</v>
      </c>
      <c r="H197" s="38" t="s">
        <v>950</v>
      </c>
    </row>
    <row r="198" spans="3:8" ht="21" customHeight="1">
      <c r="C198" s="128" t="s">
        <v>951</v>
      </c>
      <c r="D198" s="38" t="s">
        <v>41</v>
      </c>
      <c r="E198" s="38" t="s">
        <v>157</v>
      </c>
      <c r="F198" s="38" t="s">
        <v>272</v>
      </c>
      <c r="G198" s="38" t="s">
        <v>163</v>
      </c>
      <c r="H198" s="38" t="s">
        <v>952</v>
      </c>
    </row>
    <row r="199" spans="3:8" ht="21" customHeight="1">
      <c r="C199" s="128" t="s">
        <v>429</v>
      </c>
      <c r="D199" s="38" t="s">
        <v>87</v>
      </c>
      <c r="E199" s="38" t="s">
        <v>157</v>
      </c>
      <c r="F199" s="38" t="s">
        <v>272</v>
      </c>
      <c r="G199" s="38" t="s">
        <v>80</v>
      </c>
      <c r="H199" s="38" t="s">
        <v>953</v>
      </c>
    </row>
    <row r="200" spans="3:8" ht="21" customHeight="1">
      <c r="C200" s="128" t="s">
        <v>424</v>
      </c>
      <c r="D200" s="38" t="s">
        <v>82</v>
      </c>
      <c r="E200" s="38" t="s">
        <v>157</v>
      </c>
      <c r="F200" s="38" t="s">
        <v>272</v>
      </c>
      <c r="G200" s="38" t="s">
        <v>163</v>
      </c>
      <c r="H200" s="38" t="s">
        <v>954</v>
      </c>
    </row>
    <row r="201" spans="3:8" ht="21" customHeight="1"/>
    <row r="202" spans="3:8" ht="21" customHeight="1"/>
    <row r="203" spans="3:8" ht="21" customHeight="1">
      <c r="C203" s="188" t="s">
        <v>798</v>
      </c>
    </row>
    <row r="204" spans="3:8" ht="21" customHeight="1">
      <c r="C204" s="127" t="s">
        <v>803</v>
      </c>
      <c r="D204" s="8" t="s">
        <v>804</v>
      </c>
      <c r="E204" s="8" t="s">
        <v>805</v>
      </c>
      <c r="F204" s="8" t="s">
        <v>806</v>
      </c>
      <c r="G204" s="8" t="s">
        <v>807</v>
      </c>
      <c r="H204" s="8" t="s">
        <v>808</v>
      </c>
    </row>
    <row r="205" spans="3:8" ht="21" customHeight="1">
      <c r="C205" s="128" t="s">
        <v>955</v>
      </c>
      <c r="D205" s="38" t="s">
        <v>55</v>
      </c>
      <c r="E205" s="38" t="s">
        <v>241</v>
      </c>
      <c r="F205" s="38" t="s">
        <v>304</v>
      </c>
      <c r="G205" s="38" t="s">
        <v>163</v>
      </c>
      <c r="H205" s="38" t="s">
        <v>956</v>
      </c>
    </row>
    <row r="206" spans="3:8" ht="21" customHeight="1">
      <c r="C206" s="128" t="s">
        <v>341</v>
      </c>
      <c r="D206" s="38" t="s">
        <v>55</v>
      </c>
      <c r="E206" s="38" t="s">
        <v>241</v>
      </c>
      <c r="F206" s="38" t="s">
        <v>304</v>
      </c>
      <c r="G206" s="38" t="s">
        <v>163</v>
      </c>
      <c r="H206" s="38" t="s">
        <v>957</v>
      </c>
    </row>
    <row r="207" spans="3:8" ht="21" customHeight="1">
      <c r="C207" s="128" t="s">
        <v>248</v>
      </c>
      <c r="D207" s="38" t="s">
        <v>46</v>
      </c>
      <c r="E207" s="38" t="s">
        <v>241</v>
      </c>
      <c r="F207" s="38" t="s">
        <v>242</v>
      </c>
      <c r="G207" s="38" t="s">
        <v>80</v>
      </c>
      <c r="H207" s="38" t="s">
        <v>843</v>
      </c>
    </row>
    <row r="208" spans="3:8" ht="21" customHeight="1">
      <c r="C208" s="128" t="s">
        <v>913</v>
      </c>
      <c r="D208" s="38" t="s">
        <v>73</v>
      </c>
      <c r="E208" s="38" t="s">
        <v>78</v>
      </c>
      <c r="F208" s="38" t="s">
        <v>304</v>
      </c>
      <c r="G208" s="38" t="s">
        <v>163</v>
      </c>
      <c r="H208" s="38" t="s">
        <v>914</v>
      </c>
    </row>
    <row r="209" spans="3:8" ht="21" customHeight="1">
      <c r="C209" s="128" t="s">
        <v>915</v>
      </c>
      <c r="D209" s="38" t="s">
        <v>51</v>
      </c>
      <c r="E209" s="38" t="s">
        <v>78</v>
      </c>
      <c r="F209" s="38" t="s">
        <v>286</v>
      </c>
      <c r="G209" s="38" t="s">
        <v>163</v>
      </c>
      <c r="H209" s="38" t="s">
        <v>958</v>
      </c>
    </row>
    <row r="210" spans="3:8" ht="21" customHeight="1">
      <c r="C210" s="128" t="s">
        <v>917</v>
      </c>
      <c r="D210" s="38" t="s">
        <v>46</v>
      </c>
      <c r="E210" s="38" t="s">
        <v>241</v>
      </c>
      <c r="F210" s="38" t="s">
        <v>242</v>
      </c>
      <c r="G210" s="38" t="s">
        <v>163</v>
      </c>
      <c r="H210" s="38" t="s">
        <v>959</v>
      </c>
    </row>
    <row r="211" spans="3:8" ht="21" customHeight="1">
      <c r="C211" s="128" t="s">
        <v>375</v>
      </c>
      <c r="D211" s="38" t="s">
        <v>73</v>
      </c>
      <c r="E211" s="38" t="s">
        <v>157</v>
      </c>
      <c r="F211" s="38" t="s">
        <v>304</v>
      </c>
      <c r="G211" s="38" t="s">
        <v>163</v>
      </c>
      <c r="H211" s="38" t="s">
        <v>919</v>
      </c>
    </row>
    <row r="212" spans="3:8" ht="21" customHeight="1">
      <c r="C212" s="128" t="s">
        <v>395</v>
      </c>
      <c r="D212" s="38" t="s">
        <v>73</v>
      </c>
      <c r="E212" s="38" t="s">
        <v>157</v>
      </c>
      <c r="F212" s="38" t="s">
        <v>304</v>
      </c>
      <c r="G212" s="38" t="s">
        <v>163</v>
      </c>
      <c r="H212" s="38" t="s">
        <v>920</v>
      </c>
    </row>
    <row r="213" spans="3:8" ht="21" customHeight="1">
      <c r="C213" s="128" t="s">
        <v>921</v>
      </c>
      <c r="D213" s="38" t="s">
        <v>82</v>
      </c>
      <c r="E213" s="38" t="s">
        <v>78</v>
      </c>
      <c r="F213" s="38" t="s">
        <v>304</v>
      </c>
      <c r="G213" s="38" t="s">
        <v>163</v>
      </c>
      <c r="H213" s="38" t="s">
        <v>960</v>
      </c>
    </row>
    <row r="214" spans="3:8" ht="21" customHeight="1">
      <c r="C214" s="128" t="s">
        <v>387</v>
      </c>
      <c r="D214" s="38" t="s">
        <v>73</v>
      </c>
      <c r="E214" s="38" t="s">
        <v>78</v>
      </c>
      <c r="F214" s="38" t="s">
        <v>304</v>
      </c>
      <c r="G214" s="38" t="s">
        <v>163</v>
      </c>
      <c r="H214" s="38" t="s">
        <v>961</v>
      </c>
    </row>
    <row r="215" spans="3:8" ht="21" customHeight="1">
      <c r="C215" s="128" t="s">
        <v>388</v>
      </c>
      <c r="D215" s="38" t="s">
        <v>73</v>
      </c>
      <c r="E215" s="38" t="s">
        <v>241</v>
      </c>
      <c r="F215" s="38" t="s">
        <v>304</v>
      </c>
      <c r="G215" s="38" t="s">
        <v>163</v>
      </c>
      <c r="H215" s="38" t="s">
        <v>962</v>
      </c>
    </row>
    <row r="216" spans="3:8" ht="21" customHeight="1">
      <c r="C216" s="128" t="s">
        <v>817</v>
      </c>
      <c r="D216" s="38" t="s">
        <v>87</v>
      </c>
      <c r="E216" s="38" t="s">
        <v>157</v>
      </c>
      <c r="F216" s="38" t="s">
        <v>272</v>
      </c>
      <c r="G216" s="38" t="s">
        <v>80</v>
      </c>
      <c r="H216" s="38" t="s">
        <v>963</v>
      </c>
    </row>
    <row r="217" spans="3:8" ht="21" customHeight="1">
      <c r="C217" s="128" t="s">
        <v>429</v>
      </c>
      <c r="D217" s="38" t="s">
        <v>87</v>
      </c>
      <c r="E217" s="38" t="s">
        <v>157</v>
      </c>
      <c r="F217" s="38" t="s">
        <v>272</v>
      </c>
      <c r="G217" s="38" t="s">
        <v>80</v>
      </c>
      <c r="H217" s="38" t="s">
        <v>925</v>
      </c>
    </row>
    <row r="218" spans="3:8" ht="21" customHeight="1">
      <c r="C218" s="128" t="s">
        <v>424</v>
      </c>
      <c r="D218" s="38" t="s">
        <v>82</v>
      </c>
      <c r="E218" s="38" t="s">
        <v>157</v>
      </c>
      <c r="F218" s="38" t="s">
        <v>272</v>
      </c>
      <c r="G218" s="38" t="s">
        <v>163</v>
      </c>
      <c r="H218" s="38" t="s">
        <v>897</v>
      </c>
    </row>
    <row r="219" spans="3:8" ht="21" customHeight="1"/>
    <row r="220" spans="3:8" ht="21" customHeight="1"/>
    <row r="221" spans="3:8" ht="21" customHeight="1">
      <c r="C221" s="188" t="s">
        <v>799</v>
      </c>
    </row>
    <row r="222" spans="3:8" ht="21" customHeight="1">
      <c r="C222" s="127" t="s">
        <v>803</v>
      </c>
      <c r="D222" s="8" t="s">
        <v>804</v>
      </c>
      <c r="E222" s="8" t="s">
        <v>805</v>
      </c>
      <c r="F222" s="8" t="s">
        <v>806</v>
      </c>
      <c r="G222" s="8" t="s">
        <v>807</v>
      </c>
      <c r="H222" s="8" t="s">
        <v>808</v>
      </c>
    </row>
    <row r="223" spans="3:8" ht="21" customHeight="1">
      <c r="C223" s="128" t="s">
        <v>964</v>
      </c>
      <c r="D223" s="38" t="s">
        <v>55</v>
      </c>
      <c r="E223" s="38" t="s">
        <v>241</v>
      </c>
      <c r="F223" s="38" t="s">
        <v>304</v>
      </c>
      <c r="G223" s="38" t="s">
        <v>163</v>
      </c>
      <c r="H223" s="38" t="s">
        <v>965</v>
      </c>
    </row>
    <row r="224" spans="3:8" ht="21" customHeight="1">
      <c r="C224" s="128" t="s">
        <v>249</v>
      </c>
      <c r="D224" s="38" t="s">
        <v>46</v>
      </c>
      <c r="E224" s="38" t="s">
        <v>241</v>
      </c>
      <c r="F224" s="38" t="s">
        <v>242</v>
      </c>
      <c r="G224" s="38" t="s">
        <v>163</v>
      </c>
      <c r="H224" s="38" t="s">
        <v>842</v>
      </c>
    </row>
    <row r="225" spans="3:8" ht="21" customHeight="1">
      <c r="C225" s="128" t="s">
        <v>262</v>
      </c>
      <c r="D225" s="38" t="s">
        <v>46</v>
      </c>
      <c r="E225" s="38" t="s">
        <v>241</v>
      </c>
      <c r="F225" s="38" t="s">
        <v>242</v>
      </c>
      <c r="G225" s="38" t="s">
        <v>80</v>
      </c>
      <c r="H225" s="38" t="s">
        <v>966</v>
      </c>
    </row>
    <row r="226" spans="3:8" ht="21" customHeight="1">
      <c r="C226" s="128" t="s">
        <v>197</v>
      </c>
      <c r="D226" s="38" t="s">
        <v>41</v>
      </c>
      <c r="E226" s="38" t="s">
        <v>78</v>
      </c>
      <c r="F226" s="38" t="s">
        <v>198</v>
      </c>
      <c r="G226" s="38" t="s">
        <v>80</v>
      </c>
      <c r="H226" s="38" t="s">
        <v>934</v>
      </c>
    </row>
    <row r="227" spans="3:8" ht="21" customHeight="1">
      <c r="C227" s="128" t="s">
        <v>185</v>
      </c>
      <c r="D227" s="38" t="s">
        <v>41</v>
      </c>
      <c r="E227" s="38" t="s">
        <v>78</v>
      </c>
      <c r="F227" s="38" t="s">
        <v>186</v>
      </c>
      <c r="G227" s="38" t="s">
        <v>80</v>
      </c>
      <c r="H227" s="38" t="s">
        <v>967</v>
      </c>
    </row>
    <row r="228" spans="3:8" ht="21" customHeight="1">
      <c r="C228" s="128" t="s">
        <v>313</v>
      </c>
      <c r="D228" s="38" t="s">
        <v>51</v>
      </c>
      <c r="E228" s="38" t="s">
        <v>78</v>
      </c>
      <c r="F228" s="38" t="s">
        <v>316</v>
      </c>
      <c r="G228" s="38" t="s">
        <v>163</v>
      </c>
      <c r="H228" s="38" t="s">
        <v>968</v>
      </c>
    </row>
    <row r="229" spans="3:8" ht="21" customHeight="1">
      <c r="C229" s="128" t="s">
        <v>302</v>
      </c>
      <c r="D229" s="38" t="s">
        <v>51</v>
      </c>
      <c r="E229" s="38" t="s">
        <v>78</v>
      </c>
      <c r="F229" s="38" t="s">
        <v>286</v>
      </c>
      <c r="G229" s="38" t="s">
        <v>163</v>
      </c>
      <c r="H229" s="38" t="s">
        <v>969</v>
      </c>
    </row>
    <row r="230" spans="3:8" ht="21" customHeight="1">
      <c r="C230" s="128" t="s">
        <v>375</v>
      </c>
      <c r="D230" s="38" t="s">
        <v>73</v>
      </c>
      <c r="E230" s="38" t="s">
        <v>157</v>
      </c>
      <c r="F230" s="38" t="s">
        <v>304</v>
      </c>
      <c r="G230" s="38" t="s">
        <v>163</v>
      </c>
      <c r="H230" s="38" t="s">
        <v>904</v>
      </c>
    </row>
    <row r="231" spans="3:8" ht="21" customHeight="1">
      <c r="C231" s="128" t="s">
        <v>392</v>
      </c>
      <c r="D231" s="38" t="s">
        <v>73</v>
      </c>
      <c r="E231" s="38" t="s">
        <v>157</v>
      </c>
      <c r="F231" s="38" t="s">
        <v>234</v>
      </c>
      <c r="G231" s="38" t="s">
        <v>163</v>
      </c>
      <c r="H231" s="38" t="s">
        <v>970</v>
      </c>
    </row>
    <row r="232" spans="3:8" ht="21" customHeight="1">
      <c r="C232" s="128" t="s">
        <v>395</v>
      </c>
      <c r="D232" s="38" t="s">
        <v>73</v>
      </c>
      <c r="E232" s="38" t="s">
        <v>157</v>
      </c>
      <c r="F232" s="38" t="s">
        <v>304</v>
      </c>
      <c r="G232" s="38" t="s">
        <v>163</v>
      </c>
      <c r="H232" s="38" t="s">
        <v>876</v>
      </c>
    </row>
    <row r="233" spans="3:8" ht="21" customHeight="1">
      <c r="C233" s="128" t="s">
        <v>340</v>
      </c>
      <c r="D233" s="38" t="s">
        <v>82</v>
      </c>
      <c r="E233" s="38" t="s">
        <v>241</v>
      </c>
      <c r="F233" s="38" t="s">
        <v>304</v>
      </c>
      <c r="G233" s="38" t="s">
        <v>163</v>
      </c>
      <c r="H233" s="38" t="s">
        <v>971</v>
      </c>
    </row>
    <row r="234" spans="3:8" ht="21" customHeight="1">
      <c r="C234" s="128" t="s">
        <v>951</v>
      </c>
      <c r="D234" s="38" t="s">
        <v>41</v>
      </c>
      <c r="E234" s="38" t="s">
        <v>157</v>
      </c>
      <c r="F234" s="38" t="s">
        <v>272</v>
      </c>
      <c r="G234" s="38" t="s">
        <v>163</v>
      </c>
      <c r="H234" s="38" t="s">
        <v>972</v>
      </c>
    </row>
    <row r="235" spans="3:8" ht="21" customHeight="1">
      <c r="C235" s="128" t="s">
        <v>429</v>
      </c>
      <c r="D235" s="38" t="s">
        <v>87</v>
      </c>
      <c r="E235" s="38" t="s">
        <v>157</v>
      </c>
      <c r="F235" s="38" t="s">
        <v>272</v>
      </c>
      <c r="G235" s="38" t="s">
        <v>80</v>
      </c>
      <c r="H235" s="38" t="s">
        <v>925</v>
      </c>
    </row>
    <row r="236" spans="3:8" ht="21" customHeight="1">
      <c r="C236" s="128" t="s">
        <v>424</v>
      </c>
      <c r="D236" s="38" t="s">
        <v>82</v>
      </c>
      <c r="E236" s="38" t="s">
        <v>157</v>
      </c>
      <c r="F236" s="38" t="s">
        <v>272</v>
      </c>
      <c r="G236" s="38" t="s">
        <v>163</v>
      </c>
      <c r="H236" s="38" t="s">
        <v>897</v>
      </c>
    </row>
    <row r="237" spans="3:8" ht="21" customHeight="1"/>
    <row r="238" spans="3:8" ht="21" customHeight="1"/>
    <row r="239" spans="3:8" ht="21" customHeight="1">
      <c r="C239" s="188" t="s">
        <v>800</v>
      </c>
    </row>
    <row r="240" spans="3:8" ht="21" customHeight="1">
      <c r="C240" s="127" t="s">
        <v>803</v>
      </c>
      <c r="D240" s="8" t="s">
        <v>804</v>
      </c>
      <c r="E240" s="8" t="s">
        <v>805</v>
      </c>
      <c r="F240" s="8" t="s">
        <v>806</v>
      </c>
      <c r="G240" s="8" t="s">
        <v>807</v>
      </c>
      <c r="H240" s="8" t="s">
        <v>808</v>
      </c>
    </row>
    <row r="241" spans="3:8" ht="21" customHeight="1">
      <c r="C241" s="128" t="s">
        <v>973</v>
      </c>
      <c r="D241" s="38" t="s">
        <v>55</v>
      </c>
      <c r="E241" s="38" t="s">
        <v>241</v>
      </c>
      <c r="F241" s="38" t="s">
        <v>304</v>
      </c>
      <c r="G241" s="38" t="s">
        <v>163</v>
      </c>
      <c r="H241" s="38" t="s">
        <v>974</v>
      </c>
    </row>
    <row r="242" spans="3:8" ht="21" customHeight="1">
      <c r="C242" s="128" t="s">
        <v>262</v>
      </c>
      <c r="D242" s="38" t="s">
        <v>46</v>
      </c>
      <c r="E242" s="38" t="s">
        <v>241</v>
      </c>
      <c r="F242" s="38" t="s">
        <v>242</v>
      </c>
      <c r="G242" s="38" t="s">
        <v>80</v>
      </c>
      <c r="H242" s="38" t="s">
        <v>931</v>
      </c>
    </row>
    <row r="243" spans="3:8" ht="21" customHeight="1">
      <c r="C243" s="128" t="s">
        <v>189</v>
      </c>
      <c r="D243" s="38" t="s">
        <v>41</v>
      </c>
      <c r="E243" s="38" t="s">
        <v>157</v>
      </c>
      <c r="F243" s="38" t="s">
        <v>186</v>
      </c>
      <c r="G243" s="38" t="s">
        <v>163</v>
      </c>
      <c r="H243" s="38" t="s">
        <v>975</v>
      </c>
    </row>
    <row r="244" spans="3:8" ht="21" customHeight="1">
      <c r="C244" s="128" t="s">
        <v>185</v>
      </c>
      <c r="D244" s="38" t="s">
        <v>41</v>
      </c>
      <c r="E244" s="38" t="s">
        <v>157</v>
      </c>
      <c r="F244" s="38" t="s">
        <v>186</v>
      </c>
      <c r="G244" s="38" t="s">
        <v>80</v>
      </c>
      <c r="H244" s="38" t="s">
        <v>976</v>
      </c>
    </row>
    <row r="245" spans="3:8" ht="21" customHeight="1">
      <c r="C245" s="128" t="s">
        <v>197</v>
      </c>
      <c r="D245" s="38" t="s">
        <v>41</v>
      </c>
      <c r="E245" s="38" t="s">
        <v>78</v>
      </c>
      <c r="F245" s="38" t="s">
        <v>198</v>
      </c>
      <c r="G245" s="38" t="s">
        <v>80</v>
      </c>
      <c r="H245" s="38" t="s">
        <v>977</v>
      </c>
    </row>
    <row r="246" spans="3:8" ht="21" customHeight="1">
      <c r="C246" s="128" t="s">
        <v>313</v>
      </c>
      <c r="D246" s="38" t="s">
        <v>51</v>
      </c>
      <c r="E246" s="38" t="s">
        <v>78</v>
      </c>
      <c r="F246" s="38" t="s">
        <v>316</v>
      </c>
      <c r="G246" s="38" t="s">
        <v>163</v>
      </c>
      <c r="H246" s="38" t="s">
        <v>935</v>
      </c>
    </row>
    <row r="247" spans="3:8" ht="21" customHeight="1">
      <c r="C247" s="128" t="s">
        <v>385</v>
      </c>
      <c r="D247" s="38" t="s">
        <v>73</v>
      </c>
      <c r="E247" s="38" t="s">
        <v>78</v>
      </c>
      <c r="F247" s="38" t="s">
        <v>304</v>
      </c>
      <c r="G247" s="38" t="s">
        <v>163</v>
      </c>
      <c r="H247" s="38" t="s">
        <v>936</v>
      </c>
    </row>
    <row r="248" spans="3:8" ht="21" customHeight="1">
      <c r="C248" s="128" t="s">
        <v>375</v>
      </c>
      <c r="D248" s="38" t="s">
        <v>73</v>
      </c>
      <c r="E248" s="38" t="s">
        <v>157</v>
      </c>
      <c r="F248" s="38" t="s">
        <v>304</v>
      </c>
      <c r="G248" s="38" t="s">
        <v>163</v>
      </c>
      <c r="H248" s="38" t="s">
        <v>860</v>
      </c>
    </row>
    <row r="249" spans="3:8" ht="21" customHeight="1">
      <c r="C249" s="128" t="s">
        <v>392</v>
      </c>
      <c r="D249" s="38" t="s">
        <v>73</v>
      </c>
      <c r="E249" s="38" t="s">
        <v>157</v>
      </c>
      <c r="F249" s="38" t="s">
        <v>234</v>
      </c>
      <c r="G249" s="38" t="s">
        <v>163</v>
      </c>
      <c r="H249" s="38" t="s">
        <v>970</v>
      </c>
    </row>
    <row r="250" spans="3:8" ht="21" customHeight="1">
      <c r="C250" s="128" t="s">
        <v>395</v>
      </c>
      <c r="D250" s="38" t="s">
        <v>73</v>
      </c>
      <c r="E250" s="38" t="s">
        <v>157</v>
      </c>
      <c r="F250" s="38" t="s">
        <v>304</v>
      </c>
      <c r="G250" s="38" t="s">
        <v>163</v>
      </c>
      <c r="H250" s="38" t="s">
        <v>876</v>
      </c>
    </row>
    <row r="251" spans="3:8" ht="21" customHeight="1">
      <c r="C251" s="128" t="s">
        <v>340</v>
      </c>
      <c r="D251" s="38" t="s">
        <v>82</v>
      </c>
      <c r="E251" s="38" t="s">
        <v>241</v>
      </c>
      <c r="F251" s="38" t="s">
        <v>304</v>
      </c>
      <c r="G251" s="38" t="s">
        <v>163</v>
      </c>
      <c r="H251" s="38" t="s">
        <v>978</v>
      </c>
    </row>
    <row r="252" spans="3:8" ht="21" customHeight="1">
      <c r="C252" s="128" t="s">
        <v>817</v>
      </c>
      <c r="D252" s="38" t="s">
        <v>87</v>
      </c>
      <c r="E252" s="38" t="s">
        <v>157</v>
      </c>
      <c r="F252" s="38" t="s">
        <v>272</v>
      </c>
      <c r="G252" s="38" t="s">
        <v>80</v>
      </c>
      <c r="H252" s="38" t="s">
        <v>963</v>
      </c>
    </row>
    <row r="253" spans="3:8" ht="21" customHeight="1">
      <c r="C253" s="128" t="s">
        <v>429</v>
      </c>
      <c r="D253" s="38" t="s">
        <v>87</v>
      </c>
      <c r="E253" s="38" t="s">
        <v>157</v>
      </c>
      <c r="F253" s="38" t="s">
        <v>272</v>
      </c>
      <c r="G253" s="38" t="s">
        <v>80</v>
      </c>
      <c r="H253" s="38" t="s">
        <v>953</v>
      </c>
    </row>
    <row r="254" spans="3:8" ht="21" customHeight="1">
      <c r="C254" s="128" t="s">
        <v>424</v>
      </c>
      <c r="D254" s="38" t="s">
        <v>82</v>
      </c>
      <c r="E254" s="38" t="s">
        <v>157</v>
      </c>
      <c r="F254" s="38" t="s">
        <v>272</v>
      </c>
      <c r="G254" s="38" t="s">
        <v>163</v>
      </c>
      <c r="H254" s="38" t="s">
        <v>941</v>
      </c>
    </row>
    <row r="255" spans="3:8" ht="21" customHeight="1"/>
    <row r="256" spans="3:8" ht="21" customHeight="1"/>
    <row r="257" spans="3:8" ht="21" customHeight="1">
      <c r="C257" s="188" t="s">
        <v>979</v>
      </c>
    </row>
    <row r="258" spans="3:8" ht="21" customHeight="1">
      <c r="C258" s="127" t="s">
        <v>803</v>
      </c>
      <c r="D258" s="8" t="s">
        <v>804</v>
      </c>
      <c r="E258" s="8" t="s">
        <v>805</v>
      </c>
      <c r="F258" s="8" t="s">
        <v>806</v>
      </c>
      <c r="G258" s="8" t="s">
        <v>807</v>
      </c>
      <c r="H258" s="8" t="s">
        <v>808</v>
      </c>
    </row>
    <row r="259" spans="3:8" ht="21" customHeight="1">
      <c r="C259" s="128" t="s">
        <v>801</v>
      </c>
      <c r="D259" s="38" t="s">
        <v>55</v>
      </c>
      <c r="E259" s="38" t="s">
        <v>241</v>
      </c>
      <c r="F259" s="38" t="s">
        <v>304</v>
      </c>
      <c r="G259" s="38" t="s">
        <v>163</v>
      </c>
      <c r="H259" s="38" t="s">
        <v>980</v>
      </c>
    </row>
    <row r="260" spans="3:8" ht="21" customHeight="1">
      <c r="C260" s="128" t="s">
        <v>248</v>
      </c>
      <c r="D260" s="38" t="s">
        <v>46</v>
      </c>
      <c r="E260" s="38" t="s">
        <v>241</v>
      </c>
      <c r="F260" s="38" t="s">
        <v>242</v>
      </c>
      <c r="G260" s="38" t="s">
        <v>80</v>
      </c>
      <c r="H260" s="38" t="s">
        <v>843</v>
      </c>
    </row>
    <row r="261" spans="3:8" ht="21" customHeight="1">
      <c r="C261" s="128" t="s">
        <v>331</v>
      </c>
      <c r="D261" s="38" t="s">
        <v>51</v>
      </c>
      <c r="E261" s="38" t="s">
        <v>78</v>
      </c>
      <c r="F261" s="38" t="s">
        <v>316</v>
      </c>
      <c r="G261" s="38" t="s">
        <v>163</v>
      </c>
      <c r="H261" s="38" t="s">
        <v>871</v>
      </c>
    </row>
    <row r="262" spans="3:8" ht="21" customHeight="1">
      <c r="C262" s="128" t="s">
        <v>302</v>
      </c>
      <c r="D262" s="38" t="s">
        <v>51</v>
      </c>
      <c r="E262" s="38" t="s">
        <v>157</v>
      </c>
      <c r="F262" s="38" t="s">
        <v>286</v>
      </c>
      <c r="G262" s="38" t="s">
        <v>163</v>
      </c>
      <c r="H262" s="38" t="s">
        <v>981</v>
      </c>
    </row>
    <row r="263" spans="3:8" ht="21" customHeight="1">
      <c r="C263" s="128" t="s">
        <v>982</v>
      </c>
      <c r="D263" s="38" t="s">
        <v>51</v>
      </c>
      <c r="E263" s="38" t="s">
        <v>78</v>
      </c>
      <c r="F263" s="38" t="s">
        <v>304</v>
      </c>
      <c r="G263" s="38" t="s">
        <v>163</v>
      </c>
      <c r="H263" s="38" t="s">
        <v>983</v>
      </c>
    </row>
    <row r="264" spans="3:8" ht="21" customHeight="1">
      <c r="C264" s="128" t="s">
        <v>332</v>
      </c>
      <c r="D264" s="38" t="s">
        <v>51</v>
      </c>
      <c r="E264" s="38" t="s">
        <v>78</v>
      </c>
      <c r="F264" s="38" t="s">
        <v>316</v>
      </c>
      <c r="G264" s="38" t="s">
        <v>163</v>
      </c>
      <c r="H264" s="38" t="s">
        <v>984</v>
      </c>
    </row>
    <row r="265" spans="3:8" ht="21" customHeight="1">
      <c r="C265" s="128" t="s">
        <v>353</v>
      </c>
      <c r="D265" s="38" t="s">
        <v>55</v>
      </c>
      <c r="E265" s="38" t="s">
        <v>78</v>
      </c>
      <c r="F265" s="38" t="s">
        <v>234</v>
      </c>
      <c r="G265" s="38" t="s">
        <v>80</v>
      </c>
      <c r="H265" s="38" t="s">
        <v>985</v>
      </c>
    </row>
    <row r="266" spans="3:8" ht="21" customHeight="1">
      <c r="C266" s="128" t="s">
        <v>354</v>
      </c>
      <c r="D266" s="38" t="s">
        <v>55</v>
      </c>
      <c r="E266" s="38" t="s">
        <v>241</v>
      </c>
      <c r="F266" s="38" t="s">
        <v>325</v>
      </c>
      <c r="G266" s="38" t="s">
        <v>80</v>
      </c>
      <c r="H266" s="38" t="s">
        <v>986</v>
      </c>
    </row>
    <row r="267" spans="3:8" ht="21" customHeight="1">
      <c r="C267" s="128" t="s">
        <v>459</v>
      </c>
      <c r="D267" s="38" t="s">
        <v>91</v>
      </c>
      <c r="E267" s="38" t="s">
        <v>157</v>
      </c>
      <c r="F267" s="38" t="s">
        <v>260</v>
      </c>
      <c r="G267" s="38" t="s">
        <v>80</v>
      </c>
      <c r="H267" s="38" t="s">
        <v>987</v>
      </c>
    </row>
    <row r="268" spans="3:8" ht="21" customHeight="1">
      <c r="C268" s="128" t="s">
        <v>815</v>
      </c>
      <c r="D268" s="38" t="s">
        <v>73</v>
      </c>
      <c r="E268" s="38" t="s">
        <v>157</v>
      </c>
      <c r="F268" s="38" t="s">
        <v>234</v>
      </c>
      <c r="G268" s="38" t="s">
        <v>163</v>
      </c>
      <c r="H268" s="38" t="s">
        <v>988</v>
      </c>
    </row>
    <row r="269" spans="3:8" ht="21" customHeight="1">
      <c r="C269" s="128" t="s">
        <v>989</v>
      </c>
      <c r="D269" s="38" t="s">
        <v>73</v>
      </c>
      <c r="E269" s="38" t="s">
        <v>157</v>
      </c>
      <c r="F269" s="38" t="s">
        <v>234</v>
      </c>
      <c r="G269" s="38" t="s">
        <v>163</v>
      </c>
      <c r="H269" s="38" t="s">
        <v>990</v>
      </c>
    </row>
    <row r="270" spans="3:8" ht="21" customHeight="1">
      <c r="C270" s="128" t="s">
        <v>817</v>
      </c>
      <c r="D270" s="38" t="s">
        <v>87</v>
      </c>
      <c r="E270" s="38" t="s">
        <v>157</v>
      </c>
      <c r="F270" s="38" t="s">
        <v>272</v>
      </c>
      <c r="G270" s="38" t="s">
        <v>80</v>
      </c>
      <c r="H270" s="38" t="s">
        <v>991</v>
      </c>
    </row>
    <row r="271" spans="3:8" ht="21" customHeight="1">
      <c r="C271" s="128" t="s">
        <v>429</v>
      </c>
      <c r="D271" s="38" t="s">
        <v>87</v>
      </c>
      <c r="E271" s="38" t="s">
        <v>157</v>
      </c>
      <c r="F271" s="38" t="s">
        <v>272</v>
      </c>
      <c r="G271" s="38" t="s">
        <v>80</v>
      </c>
      <c r="H271" s="38" t="s">
        <v>992</v>
      </c>
    </row>
    <row r="272" spans="3:8" ht="21" customHeight="1">
      <c r="C272" s="128" t="s">
        <v>424</v>
      </c>
      <c r="D272" s="38" t="s">
        <v>82</v>
      </c>
      <c r="E272" s="38" t="s">
        <v>157</v>
      </c>
      <c r="F272" s="38" t="s">
        <v>272</v>
      </c>
      <c r="G272" s="38" t="s">
        <v>163</v>
      </c>
      <c r="H272" s="38" t="s">
        <v>926</v>
      </c>
    </row>
    <row r="273" spans="3:10" ht="21" customHeight="1">
      <c r="C273" s="128" t="s">
        <v>450</v>
      </c>
      <c r="D273" s="38" t="s">
        <v>91</v>
      </c>
      <c r="E273" s="38" t="s">
        <v>157</v>
      </c>
      <c r="F273" s="38" t="s">
        <v>234</v>
      </c>
      <c r="G273" s="38" t="s">
        <v>163</v>
      </c>
      <c r="H273" s="38" t="s">
        <v>993</v>
      </c>
    </row>
    <row r="274" spans="3:10" ht="21" customHeight="1"/>
    <row r="275" spans="3:10" ht="21" customHeight="1"/>
    <row r="276" spans="3:10" ht="21" customHeight="1">
      <c r="C276" s="56" t="s">
        <v>994</v>
      </c>
    </row>
    <row r="277" spans="3:10" ht="21" customHeight="1">
      <c r="C277" s="301" t="s">
        <v>995</v>
      </c>
      <c r="D277" s="301"/>
      <c r="E277" s="301"/>
      <c r="F277" s="301"/>
      <c r="G277" s="301"/>
      <c r="H277" s="301"/>
      <c r="I277" s="301"/>
      <c r="J277" s="301"/>
    </row>
    <row r="278" spans="3:10" ht="21" customHeight="1">
      <c r="C278" s="301"/>
      <c r="D278" s="301"/>
      <c r="E278" s="301"/>
      <c r="F278" s="301"/>
      <c r="G278" s="301"/>
      <c r="H278" s="301"/>
      <c r="I278" s="301"/>
      <c r="J278" s="301"/>
    </row>
    <row r="279" spans="3:10" ht="21" customHeight="1">
      <c r="C279" s="3"/>
    </row>
    <row r="280" spans="3:10" ht="21" customHeight="1">
      <c r="C280" s="301" t="s">
        <v>996</v>
      </c>
      <c r="D280" s="301"/>
      <c r="E280" s="301"/>
      <c r="F280" s="301"/>
      <c r="G280" s="301"/>
      <c r="H280" s="301"/>
      <c r="I280" s="301"/>
      <c r="J280" s="301"/>
    </row>
    <row r="281" spans="3:10" ht="21" customHeight="1">
      <c r="C281" s="301"/>
      <c r="D281" s="301"/>
      <c r="E281" s="301"/>
      <c r="F281" s="301"/>
      <c r="G281" s="301"/>
      <c r="H281" s="301"/>
      <c r="I281" s="301"/>
      <c r="J281" s="301"/>
    </row>
    <row r="282" spans="3:10" ht="21" customHeight="1"/>
    <row r="283" spans="3:10" ht="21" customHeight="1">
      <c r="C283" s="189" t="s">
        <v>1047</v>
      </c>
    </row>
    <row r="284" spans="3:10" ht="21" customHeight="1">
      <c r="C284" s="56" t="s">
        <v>997</v>
      </c>
    </row>
    <row r="285" spans="3:10" ht="21" customHeight="1">
      <c r="C285" s="38" t="s">
        <v>998</v>
      </c>
    </row>
    <row r="286" spans="3:10" ht="21" customHeight="1">
      <c r="C286" s="190" t="s">
        <v>999</v>
      </c>
    </row>
    <row r="287" spans="3:10" ht="21" customHeight="1">
      <c r="C287" s="190" t="s">
        <v>1000</v>
      </c>
    </row>
    <row r="288" spans="3:10" ht="21" customHeight="1">
      <c r="C288" s="190" t="s">
        <v>1001</v>
      </c>
    </row>
    <row r="289" spans="3:8" ht="21" customHeight="1">
      <c r="C289" s="190" t="s">
        <v>1002</v>
      </c>
    </row>
    <row r="290" spans="3:8" ht="21" customHeight="1">
      <c r="C290" s="190" t="s">
        <v>1003</v>
      </c>
    </row>
    <row r="291" spans="3:8" ht="21" customHeight="1">
      <c r="C291" s="190" t="s">
        <v>1004</v>
      </c>
    </row>
    <row r="292" spans="3:8" ht="21" customHeight="1">
      <c r="C292" s="38" t="s">
        <v>1005</v>
      </c>
    </row>
    <row r="293" spans="3:8" ht="21" customHeight="1"/>
    <row r="294" spans="3:8" ht="21" customHeight="1">
      <c r="C294" s="127" t="s">
        <v>803</v>
      </c>
      <c r="D294" s="8" t="s">
        <v>804</v>
      </c>
      <c r="E294" s="8" t="s">
        <v>805</v>
      </c>
      <c r="F294" s="8" t="s">
        <v>806</v>
      </c>
      <c r="G294" s="8" t="s">
        <v>807</v>
      </c>
      <c r="H294" s="8" t="s">
        <v>808</v>
      </c>
    </row>
    <row r="295" spans="3:8" ht="21" customHeight="1">
      <c r="C295" s="128" t="s">
        <v>942</v>
      </c>
      <c r="D295" s="38" t="s">
        <v>55</v>
      </c>
      <c r="E295" s="13" t="s">
        <v>241</v>
      </c>
      <c r="F295" s="38" t="s">
        <v>304</v>
      </c>
      <c r="G295" s="38" t="s">
        <v>163</v>
      </c>
      <c r="H295" s="38" t="s">
        <v>1006</v>
      </c>
    </row>
    <row r="296" spans="3:8" ht="21" customHeight="1">
      <c r="C296" s="128" t="s">
        <v>1007</v>
      </c>
      <c r="D296" s="38" t="s">
        <v>55</v>
      </c>
      <c r="E296" s="13" t="s">
        <v>241</v>
      </c>
      <c r="F296" s="38" t="s">
        <v>304</v>
      </c>
      <c r="G296" s="38" t="s">
        <v>163</v>
      </c>
      <c r="H296" s="38" t="s">
        <v>1008</v>
      </c>
    </row>
    <row r="297" spans="3:8" ht="21" customHeight="1">
      <c r="C297" s="128" t="s">
        <v>248</v>
      </c>
      <c r="D297" s="38" t="s">
        <v>46</v>
      </c>
      <c r="E297" s="13" t="s">
        <v>241</v>
      </c>
      <c r="F297" s="38" t="s">
        <v>242</v>
      </c>
      <c r="G297" s="38" t="s">
        <v>80</v>
      </c>
      <c r="H297" s="38" t="s">
        <v>1009</v>
      </c>
    </row>
    <row r="298" spans="3:8" ht="21" customHeight="1">
      <c r="C298" s="128" t="s">
        <v>262</v>
      </c>
      <c r="D298" s="38" t="s">
        <v>46</v>
      </c>
      <c r="E298" s="13" t="s">
        <v>241</v>
      </c>
      <c r="F298" s="38" t="s">
        <v>242</v>
      </c>
      <c r="G298" s="38" t="s">
        <v>80</v>
      </c>
      <c r="H298" s="38" t="s">
        <v>1010</v>
      </c>
    </row>
    <row r="299" spans="3:8" ht="21" customHeight="1">
      <c r="C299" s="128" t="s">
        <v>1011</v>
      </c>
      <c r="D299" s="38" t="s">
        <v>46</v>
      </c>
      <c r="E299" s="13" t="s">
        <v>241</v>
      </c>
      <c r="F299" s="38" t="s">
        <v>242</v>
      </c>
      <c r="G299" s="38" t="s">
        <v>163</v>
      </c>
      <c r="H299" s="38" t="s">
        <v>1012</v>
      </c>
    </row>
    <row r="300" spans="3:8" ht="21" customHeight="1">
      <c r="C300" s="128" t="s">
        <v>828</v>
      </c>
      <c r="D300" s="38" t="s">
        <v>46</v>
      </c>
      <c r="E300" s="13" t="s">
        <v>241</v>
      </c>
      <c r="F300" s="38" t="s">
        <v>213</v>
      </c>
      <c r="G300" s="38" t="s">
        <v>163</v>
      </c>
      <c r="H300" s="38" t="s">
        <v>1013</v>
      </c>
    </row>
    <row r="301" spans="3:8" ht="21" customHeight="1">
      <c r="C301" s="128" t="s">
        <v>869</v>
      </c>
      <c r="D301" s="38" t="s">
        <v>55</v>
      </c>
      <c r="E301" s="13" t="s">
        <v>241</v>
      </c>
      <c r="F301" s="38" t="s">
        <v>1014</v>
      </c>
      <c r="G301" s="38" t="s">
        <v>80</v>
      </c>
      <c r="H301" s="38" t="s">
        <v>1015</v>
      </c>
    </row>
    <row r="302" spans="3:8" ht="21" customHeight="1">
      <c r="C302" s="128" t="s">
        <v>353</v>
      </c>
      <c r="D302" s="38" t="s">
        <v>55</v>
      </c>
      <c r="E302" s="191" t="s">
        <v>78</v>
      </c>
      <c r="F302" s="38" t="s">
        <v>349</v>
      </c>
      <c r="G302" s="38" t="s">
        <v>80</v>
      </c>
      <c r="H302" s="38" t="s">
        <v>1016</v>
      </c>
    </row>
    <row r="303" spans="3:8" ht="21" customHeight="1">
      <c r="C303" s="128" t="s">
        <v>354</v>
      </c>
      <c r="D303" s="38" t="s">
        <v>55</v>
      </c>
      <c r="E303" s="13" t="s">
        <v>241</v>
      </c>
      <c r="F303" s="38" t="s">
        <v>325</v>
      </c>
      <c r="G303" s="38" t="s">
        <v>80</v>
      </c>
      <c r="H303" s="38" t="s">
        <v>1017</v>
      </c>
    </row>
    <row r="304" spans="3:8" ht="21" customHeight="1">
      <c r="C304" s="128" t="s">
        <v>1018</v>
      </c>
      <c r="D304" s="38" t="s">
        <v>55</v>
      </c>
      <c r="E304" s="13" t="s">
        <v>241</v>
      </c>
      <c r="F304" s="38" t="s">
        <v>325</v>
      </c>
      <c r="G304" s="38" t="s">
        <v>163</v>
      </c>
      <c r="H304" s="38" t="s">
        <v>1019</v>
      </c>
    </row>
    <row r="305" spans="3:8" ht="21" customHeight="1">
      <c r="C305" s="128" t="s">
        <v>1020</v>
      </c>
      <c r="D305" s="38" t="s">
        <v>55</v>
      </c>
      <c r="E305" s="13" t="s">
        <v>241</v>
      </c>
      <c r="F305" s="38" t="s">
        <v>325</v>
      </c>
      <c r="G305" s="38" t="s">
        <v>80</v>
      </c>
      <c r="H305" s="38" t="s">
        <v>1021</v>
      </c>
    </row>
    <row r="306" spans="3:8" ht="21" customHeight="1">
      <c r="C306" s="128" t="s">
        <v>1022</v>
      </c>
      <c r="D306" s="38" t="s">
        <v>55</v>
      </c>
      <c r="E306" s="13" t="s">
        <v>241</v>
      </c>
      <c r="F306" s="38" t="s">
        <v>1023</v>
      </c>
      <c r="G306" s="38" t="s">
        <v>163</v>
      </c>
      <c r="H306" s="38" t="s">
        <v>1024</v>
      </c>
    </row>
    <row r="307" spans="3:8" ht="21" customHeight="1">
      <c r="C307" s="128" t="s">
        <v>358</v>
      </c>
      <c r="D307" s="38" t="s">
        <v>55</v>
      </c>
      <c r="E307" s="13" t="s">
        <v>241</v>
      </c>
      <c r="F307" s="38" t="s">
        <v>1023</v>
      </c>
      <c r="G307" s="38" t="s">
        <v>163</v>
      </c>
      <c r="H307" s="38" t="s">
        <v>1025</v>
      </c>
    </row>
    <row r="308" spans="3:8" ht="21" customHeight="1">
      <c r="C308" s="128" t="s">
        <v>302</v>
      </c>
      <c r="D308" s="38" t="s">
        <v>51</v>
      </c>
      <c r="E308" s="191" t="s">
        <v>78</v>
      </c>
      <c r="F308" s="38" t="s">
        <v>286</v>
      </c>
      <c r="G308" s="38" t="s">
        <v>163</v>
      </c>
      <c r="H308" s="38" t="s">
        <v>872</v>
      </c>
    </row>
    <row r="309" spans="3:8" ht="21" customHeight="1">
      <c r="C309" s="128" t="s">
        <v>313</v>
      </c>
      <c r="D309" s="38" t="s">
        <v>51</v>
      </c>
      <c r="E309" s="191" t="s">
        <v>78</v>
      </c>
      <c r="F309" s="38" t="s">
        <v>316</v>
      </c>
      <c r="G309" s="38" t="s">
        <v>163</v>
      </c>
      <c r="H309" s="38" t="s">
        <v>1026</v>
      </c>
    </row>
    <row r="310" spans="3:8" ht="21" customHeight="1">
      <c r="C310" s="128" t="s">
        <v>982</v>
      </c>
      <c r="D310" s="38" t="s">
        <v>51</v>
      </c>
      <c r="E310" s="191" t="s">
        <v>78</v>
      </c>
      <c r="F310" s="38" t="s">
        <v>304</v>
      </c>
      <c r="G310" s="38" t="s">
        <v>163</v>
      </c>
      <c r="H310" s="38" t="s">
        <v>1027</v>
      </c>
    </row>
    <row r="311" spans="3:8" ht="21" customHeight="1">
      <c r="C311" s="128" t="s">
        <v>340</v>
      </c>
      <c r="D311" s="38" t="s">
        <v>82</v>
      </c>
      <c r="E311" s="13" t="s">
        <v>241</v>
      </c>
      <c r="F311" s="38" t="s">
        <v>404</v>
      </c>
      <c r="G311" s="38" t="s">
        <v>163</v>
      </c>
      <c r="H311" s="38" t="s">
        <v>1028</v>
      </c>
    </row>
    <row r="312" spans="3:8" ht="21" customHeight="1">
      <c r="C312" s="128" t="s">
        <v>384</v>
      </c>
      <c r="D312" s="38" t="s">
        <v>73</v>
      </c>
      <c r="E312" s="191" t="s">
        <v>78</v>
      </c>
      <c r="F312" s="38" t="s">
        <v>1029</v>
      </c>
      <c r="G312" s="38" t="s">
        <v>80</v>
      </c>
      <c r="H312" s="38" t="s">
        <v>1030</v>
      </c>
    </row>
    <row r="313" spans="3:8" ht="21" customHeight="1">
      <c r="C313" s="128" t="s">
        <v>375</v>
      </c>
      <c r="D313" s="38" t="s">
        <v>73</v>
      </c>
      <c r="E313" s="192" t="s">
        <v>157</v>
      </c>
      <c r="F313" s="38" t="s">
        <v>234</v>
      </c>
      <c r="G313" s="38" t="s">
        <v>163</v>
      </c>
      <c r="H313" s="38" t="s">
        <v>1031</v>
      </c>
    </row>
    <row r="314" spans="3:8" ht="21" customHeight="1">
      <c r="C314" s="128" t="s">
        <v>392</v>
      </c>
      <c r="D314" s="38" t="s">
        <v>73</v>
      </c>
      <c r="E314" s="192" t="s">
        <v>157</v>
      </c>
      <c r="F314" s="38" t="s">
        <v>234</v>
      </c>
      <c r="G314" s="38" t="s">
        <v>163</v>
      </c>
      <c r="H314" s="38" t="s">
        <v>1032</v>
      </c>
    </row>
    <row r="315" spans="3:8" ht="21" customHeight="1">
      <c r="C315" s="128" t="s">
        <v>395</v>
      </c>
      <c r="D315" s="38" t="s">
        <v>73</v>
      </c>
      <c r="E315" s="192" t="s">
        <v>157</v>
      </c>
      <c r="F315" s="38" t="s">
        <v>396</v>
      </c>
      <c r="G315" s="38" t="s">
        <v>163</v>
      </c>
      <c r="H315" s="38" t="s">
        <v>814</v>
      </c>
    </row>
    <row r="316" spans="3:8" ht="21" customHeight="1">
      <c r="C316" s="128" t="s">
        <v>815</v>
      </c>
      <c r="D316" s="38" t="s">
        <v>73</v>
      </c>
      <c r="E316" s="192" t="s">
        <v>157</v>
      </c>
      <c r="F316" s="38" t="s">
        <v>396</v>
      </c>
      <c r="G316" s="38" t="s">
        <v>163</v>
      </c>
      <c r="H316" s="38" t="s">
        <v>1033</v>
      </c>
    </row>
    <row r="317" spans="3:8" ht="21" customHeight="1">
      <c r="C317" s="128" t="s">
        <v>817</v>
      </c>
      <c r="D317" s="38" t="s">
        <v>87</v>
      </c>
      <c r="E317" s="192" t="s">
        <v>157</v>
      </c>
      <c r="F317" s="38" t="s">
        <v>272</v>
      </c>
      <c r="G317" s="38" t="s">
        <v>80</v>
      </c>
      <c r="H317" s="38" t="s">
        <v>1034</v>
      </c>
    </row>
    <row r="318" spans="3:8" ht="21" customHeight="1">
      <c r="C318" s="128" t="s">
        <v>429</v>
      </c>
      <c r="D318" s="38" t="s">
        <v>87</v>
      </c>
      <c r="E318" s="192" t="s">
        <v>157</v>
      </c>
      <c r="F318" s="38" t="s">
        <v>272</v>
      </c>
      <c r="G318" s="38" t="s">
        <v>80</v>
      </c>
      <c r="H318" s="38" t="s">
        <v>1035</v>
      </c>
    </row>
    <row r="319" spans="3:8" ht="21" customHeight="1">
      <c r="C319" s="128" t="s">
        <v>424</v>
      </c>
      <c r="D319" s="38" t="s">
        <v>82</v>
      </c>
      <c r="E319" s="192" t="s">
        <v>157</v>
      </c>
      <c r="F319" s="38" t="s">
        <v>272</v>
      </c>
      <c r="G319" s="38" t="s">
        <v>163</v>
      </c>
      <c r="H319" s="38" t="s">
        <v>818</v>
      </c>
    </row>
    <row r="320" spans="3:8" ht="21" customHeight="1">
      <c r="C320" s="128" t="s">
        <v>1036</v>
      </c>
      <c r="D320" s="38" t="s">
        <v>41</v>
      </c>
      <c r="E320" s="192" t="s">
        <v>157</v>
      </c>
      <c r="F320" s="38" t="s">
        <v>272</v>
      </c>
      <c r="G320" s="38" t="s">
        <v>163</v>
      </c>
      <c r="H320" s="38" t="s">
        <v>1037</v>
      </c>
    </row>
    <row r="321" spans="3:8" ht="21" customHeight="1">
      <c r="C321" s="128" t="s">
        <v>77</v>
      </c>
      <c r="D321" s="38" t="s">
        <v>41</v>
      </c>
      <c r="E321" s="191" t="s">
        <v>78</v>
      </c>
      <c r="F321" s="38" t="s">
        <v>79</v>
      </c>
      <c r="G321" s="38" t="s">
        <v>80</v>
      </c>
      <c r="H321" s="38" t="s">
        <v>1038</v>
      </c>
    </row>
    <row r="322" spans="3:8" ht="21" customHeight="1">
      <c r="C322" s="128" t="s">
        <v>185</v>
      </c>
      <c r="D322" s="38" t="s">
        <v>41</v>
      </c>
      <c r="E322" s="191" t="s">
        <v>78</v>
      </c>
      <c r="F322" s="38" t="s">
        <v>186</v>
      </c>
      <c r="G322" s="38" t="s">
        <v>80</v>
      </c>
      <c r="H322" s="38" t="s">
        <v>1039</v>
      </c>
    </row>
    <row r="323" spans="3:8" ht="21" customHeight="1">
      <c r="C323" s="128" t="s">
        <v>197</v>
      </c>
      <c r="D323" s="38" t="s">
        <v>41</v>
      </c>
      <c r="E323" s="191" t="s">
        <v>78</v>
      </c>
      <c r="F323" s="38" t="s">
        <v>198</v>
      </c>
      <c r="G323" s="38" t="s">
        <v>80</v>
      </c>
      <c r="H323" s="38" t="s">
        <v>1040</v>
      </c>
    </row>
    <row r="324" spans="3:8" ht="21" customHeight="1">
      <c r="C324" s="128" t="s">
        <v>459</v>
      </c>
      <c r="D324" s="38" t="s">
        <v>91</v>
      </c>
      <c r="E324" s="192" t="s">
        <v>157</v>
      </c>
      <c r="F324" s="38" t="s">
        <v>260</v>
      </c>
      <c r="G324" s="38" t="s">
        <v>80</v>
      </c>
      <c r="H324" s="38" t="s">
        <v>1041</v>
      </c>
    </row>
    <row r="325" spans="3:8" ht="21" customHeight="1">
      <c r="C325" s="128" t="s">
        <v>460</v>
      </c>
      <c r="D325" s="38" t="s">
        <v>91</v>
      </c>
      <c r="E325" s="192" t="s">
        <v>157</v>
      </c>
      <c r="F325" s="38" t="s">
        <v>260</v>
      </c>
      <c r="G325" s="38" t="s">
        <v>80</v>
      </c>
      <c r="H325" s="38" t="s">
        <v>1042</v>
      </c>
    </row>
    <row r="326" spans="3:8" ht="21" customHeight="1">
      <c r="C326" s="128" t="s">
        <v>450</v>
      </c>
      <c r="D326" s="38" t="s">
        <v>91</v>
      </c>
      <c r="E326" s="192" t="s">
        <v>157</v>
      </c>
      <c r="F326" s="38" t="s">
        <v>819</v>
      </c>
      <c r="G326" s="38" t="s">
        <v>163</v>
      </c>
      <c r="H326" s="38" t="s">
        <v>1043</v>
      </c>
    </row>
    <row r="327" spans="3:8" ht="21" customHeight="1">
      <c r="C327" s="128" t="s">
        <v>989</v>
      </c>
      <c r="D327" s="38" t="s">
        <v>73</v>
      </c>
      <c r="E327" s="192" t="s">
        <v>157</v>
      </c>
      <c r="F327" s="38" t="s">
        <v>376</v>
      </c>
      <c r="G327" s="38" t="s">
        <v>163</v>
      </c>
      <c r="H327" s="38" t="s">
        <v>1044</v>
      </c>
    </row>
    <row r="328" spans="3:8" ht="21" customHeight="1">
      <c r="C328" s="128" t="s">
        <v>437</v>
      </c>
      <c r="D328" s="38" t="s">
        <v>87</v>
      </c>
      <c r="E328" s="192" t="s">
        <v>157</v>
      </c>
      <c r="F328" s="38" t="s">
        <v>1045</v>
      </c>
      <c r="G328" s="38" t="s">
        <v>163</v>
      </c>
      <c r="H328" s="38" t="s">
        <v>1046</v>
      </c>
    </row>
    <row r="329" spans="3:8" ht="21" customHeight="1"/>
    <row r="330" spans="3:8" ht="21" customHeight="1"/>
    <row r="331" spans="3:8" ht="21" customHeight="1">
      <c r="C331" s="188" t="s">
        <v>1138</v>
      </c>
    </row>
    <row r="332" spans="3:8" ht="21" customHeight="1">
      <c r="C332" s="38" t="s">
        <v>1048</v>
      </c>
    </row>
    <row r="333" spans="3:8" ht="21" customHeight="1"/>
    <row r="334" spans="3:8" ht="21" customHeight="1">
      <c r="C334" s="193" t="s">
        <v>1049</v>
      </c>
    </row>
    <row r="335" spans="3:8" ht="21" customHeight="1"/>
    <row r="336" spans="3:8" ht="21" customHeight="1">
      <c r="C336" s="127" t="s">
        <v>803</v>
      </c>
      <c r="D336" s="8" t="s">
        <v>804</v>
      </c>
      <c r="E336" s="8" t="s">
        <v>805</v>
      </c>
      <c r="F336" s="8" t="s">
        <v>806</v>
      </c>
      <c r="G336" s="8" t="s">
        <v>807</v>
      </c>
      <c r="H336" s="8" t="s">
        <v>808</v>
      </c>
    </row>
    <row r="337" spans="3:8" ht="21" customHeight="1">
      <c r="C337" s="128" t="s">
        <v>1050</v>
      </c>
      <c r="D337" s="38" t="s">
        <v>55</v>
      </c>
      <c r="E337" s="38" t="s">
        <v>241</v>
      </c>
      <c r="F337" s="38" t="s">
        <v>304</v>
      </c>
      <c r="G337" s="38" t="s">
        <v>163</v>
      </c>
      <c r="H337" s="38" t="s">
        <v>1051</v>
      </c>
    </row>
    <row r="338" spans="3:8" ht="21" customHeight="1">
      <c r="C338" s="128" t="s">
        <v>1052</v>
      </c>
      <c r="D338" s="38" t="s">
        <v>55</v>
      </c>
      <c r="E338" s="38" t="s">
        <v>241</v>
      </c>
      <c r="F338" s="38" t="s">
        <v>304</v>
      </c>
      <c r="G338" s="38" t="s">
        <v>163</v>
      </c>
      <c r="H338" s="38" t="s">
        <v>1053</v>
      </c>
    </row>
    <row r="339" spans="3:8" ht="21" customHeight="1">
      <c r="C339" s="128" t="s">
        <v>1054</v>
      </c>
      <c r="D339" s="38" t="s">
        <v>55</v>
      </c>
      <c r="E339" s="38" t="s">
        <v>241</v>
      </c>
      <c r="F339" s="38" t="s">
        <v>304</v>
      </c>
      <c r="G339" s="38" t="s">
        <v>163</v>
      </c>
      <c r="H339" s="38" t="s">
        <v>1055</v>
      </c>
    </row>
    <row r="340" spans="3:8" ht="21" customHeight="1">
      <c r="C340" s="128" t="s">
        <v>262</v>
      </c>
      <c r="D340" s="38" t="s">
        <v>55</v>
      </c>
      <c r="E340" s="38" t="s">
        <v>78</v>
      </c>
      <c r="F340" s="38" t="s">
        <v>242</v>
      </c>
      <c r="G340" s="38" t="s">
        <v>80</v>
      </c>
      <c r="H340" s="38" t="s">
        <v>1056</v>
      </c>
    </row>
    <row r="341" spans="3:8" ht="21" customHeight="1">
      <c r="C341" s="128" t="s">
        <v>252</v>
      </c>
      <c r="D341" s="38" t="s">
        <v>46</v>
      </c>
      <c r="E341" s="38" t="s">
        <v>241</v>
      </c>
      <c r="F341" s="38" t="s">
        <v>1057</v>
      </c>
      <c r="G341" s="38" t="s">
        <v>80</v>
      </c>
      <c r="H341" s="38" t="s">
        <v>1058</v>
      </c>
    </row>
    <row r="342" spans="3:8" ht="21" customHeight="1">
      <c r="C342" s="128" t="s">
        <v>253</v>
      </c>
      <c r="D342" s="38" t="s">
        <v>46</v>
      </c>
      <c r="E342" s="38" t="s">
        <v>241</v>
      </c>
      <c r="F342" s="38" t="s">
        <v>1059</v>
      </c>
      <c r="G342" s="38" t="s">
        <v>80</v>
      </c>
      <c r="H342" s="38" t="s">
        <v>1060</v>
      </c>
    </row>
    <row r="343" spans="3:8" ht="21" customHeight="1">
      <c r="C343" s="128" t="s">
        <v>271</v>
      </c>
      <c r="D343" s="38" t="s">
        <v>46</v>
      </c>
      <c r="E343" s="38" t="s">
        <v>78</v>
      </c>
      <c r="F343" s="38" t="s">
        <v>1061</v>
      </c>
      <c r="G343" s="38" t="s">
        <v>163</v>
      </c>
      <c r="H343" s="38" t="s">
        <v>1062</v>
      </c>
    </row>
    <row r="344" spans="3:8" ht="21" customHeight="1">
      <c r="C344" s="128" t="s">
        <v>1063</v>
      </c>
      <c r="D344" s="38" t="s">
        <v>51</v>
      </c>
      <c r="E344" s="38" t="s">
        <v>78</v>
      </c>
      <c r="F344" s="38" t="s">
        <v>286</v>
      </c>
      <c r="G344" s="38" t="s">
        <v>163</v>
      </c>
      <c r="H344" s="38" t="s">
        <v>1064</v>
      </c>
    </row>
    <row r="345" spans="3:8" ht="21" customHeight="1">
      <c r="C345" s="128" t="s">
        <v>1065</v>
      </c>
      <c r="D345" s="38" t="s">
        <v>51</v>
      </c>
      <c r="E345" s="38" t="s">
        <v>78</v>
      </c>
      <c r="F345" s="38" t="s">
        <v>286</v>
      </c>
      <c r="G345" s="38" t="s">
        <v>163</v>
      </c>
      <c r="H345" s="38" t="s">
        <v>1066</v>
      </c>
    </row>
    <row r="346" spans="3:8" ht="21" customHeight="1">
      <c r="C346" s="128" t="s">
        <v>292</v>
      </c>
      <c r="D346" s="38" t="s">
        <v>51</v>
      </c>
      <c r="E346" s="38" t="s">
        <v>78</v>
      </c>
      <c r="F346" s="38" t="s">
        <v>286</v>
      </c>
      <c r="G346" s="38" t="s">
        <v>163</v>
      </c>
      <c r="H346" s="38" t="s">
        <v>1067</v>
      </c>
    </row>
    <row r="347" spans="3:8" ht="21" customHeight="1">
      <c r="C347" s="128" t="s">
        <v>1068</v>
      </c>
      <c r="D347" s="38" t="s">
        <v>55</v>
      </c>
      <c r="E347" s="38" t="s">
        <v>241</v>
      </c>
      <c r="F347" s="38" t="s">
        <v>349</v>
      </c>
      <c r="G347" s="38" t="s">
        <v>163</v>
      </c>
      <c r="H347" s="38" t="s">
        <v>1069</v>
      </c>
    </row>
    <row r="348" spans="3:8" ht="21" customHeight="1">
      <c r="C348" s="128" t="s">
        <v>353</v>
      </c>
      <c r="D348" s="38" t="s">
        <v>55</v>
      </c>
      <c r="E348" s="38" t="s">
        <v>78</v>
      </c>
      <c r="F348" s="38" t="s">
        <v>349</v>
      </c>
      <c r="G348" s="38" t="s">
        <v>80</v>
      </c>
      <c r="H348" s="38" t="s">
        <v>1070</v>
      </c>
    </row>
    <row r="349" spans="3:8" ht="21" customHeight="1">
      <c r="C349" s="128" t="s">
        <v>354</v>
      </c>
      <c r="D349" s="38" t="s">
        <v>55</v>
      </c>
      <c r="E349" s="38" t="s">
        <v>241</v>
      </c>
      <c r="F349" s="38" t="s">
        <v>325</v>
      </c>
      <c r="G349" s="38" t="s">
        <v>80</v>
      </c>
      <c r="H349" s="38" t="s">
        <v>1071</v>
      </c>
    </row>
    <row r="350" spans="3:8" ht="21" customHeight="1">
      <c r="C350" s="128" t="s">
        <v>1022</v>
      </c>
      <c r="D350" s="38" t="s">
        <v>55</v>
      </c>
      <c r="E350" s="38" t="s">
        <v>241</v>
      </c>
      <c r="F350" s="38" t="s">
        <v>1023</v>
      </c>
      <c r="G350" s="38" t="s">
        <v>163</v>
      </c>
      <c r="H350" s="38" t="s">
        <v>1072</v>
      </c>
    </row>
    <row r="351" spans="3:8" ht="21" customHeight="1">
      <c r="C351" s="128" t="s">
        <v>1073</v>
      </c>
      <c r="D351" s="38" t="s">
        <v>55</v>
      </c>
      <c r="E351" s="38" t="s">
        <v>241</v>
      </c>
      <c r="F351" s="38" t="s">
        <v>1023</v>
      </c>
      <c r="G351" s="38" t="s">
        <v>80</v>
      </c>
      <c r="H351" s="38" t="s">
        <v>1074</v>
      </c>
    </row>
    <row r="352" spans="3:8" ht="21" customHeight="1">
      <c r="C352" s="128" t="s">
        <v>1075</v>
      </c>
      <c r="D352" s="38" t="s">
        <v>55</v>
      </c>
      <c r="E352" s="38" t="s">
        <v>241</v>
      </c>
      <c r="F352" s="38" t="s">
        <v>1023</v>
      </c>
      <c r="G352" s="38" t="s">
        <v>80</v>
      </c>
      <c r="H352" s="38" t="s">
        <v>1076</v>
      </c>
    </row>
    <row r="353" spans="3:8" ht="21" customHeight="1">
      <c r="C353" s="128" t="s">
        <v>358</v>
      </c>
      <c r="D353" s="38" t="s">
        <v>55</v>
      </c>
      <c r="E353" s="38" t="s">
        <v>241</v>
      </c>
      <c r="F353" s="38" t="s">
        <v>1023</v>
      </c>
      <c r="G353" s="38" t="s">
        <v>163</v>
      </c>
      <c r="H353" s="38" t="s">
        <v>1077</v>
      </c>
    </row>
    <row r="354" spans="3:8" ht="21" customHeight="1">
      <c r="C354" s="128" t="s">
        <v>1078</v>
      </c>
      <c r="D354" s="38" t="s">
        <v>55</v>
      </c>
      <c r="E354" s="38" t="s">
        <v>78</v>
      </c>
      <c r="F354" s="38" t="s">
        <v>1079</v>
      </c>
      <c r="G354" s="38" t="s">
        <v>163</v>
      </c>
      <c r="H354" s="38" t="s">
        <v>1080</v>
      </c>
    </row>
    <row r="355" spans="3:8" ht="21" customHeight="1">
      <c r="C355" s="128" t="s">
        <v>1081</v>
      </c>
      <c r="D355" s="38" t="s">
        <v>55</v>
      </c>
      <c r="E355" s="38" t="s">
        <v>241</v>
      </c>
      <c r="F355" s="38" t="s">
        <v>1079</v>
      </c>
      <c r="G355" s="38" t="s">
        <v>80</v>
      </c>
      <c r="H355" s="38" t="s">
        <v>1082</v>
      </c>
    </row>
    <row r="356" spans="3:8" ht="21" customHeight="1">
      <c r="C356" s="128" t="s">
        <v>340</v>
      </c>
      <c r="D356" s="38" t="s">
        <v>82</v>
      </c>
      <c r="E356" s="38" t="s">
        <v>241</v>
      </c>
      <c r="F356" s="38" t="s">
        <v>404</v>
      </c>
      <c r="G356" s="38" t="s">
        <v>163</v>
      </c>
      <c r="H356" s="38" t="s">
        <v>1083</v>
      </c>
    </row>
    <row r="357" spans="3:8" ht="21" customHeight="1">
      <c r="C357" s="128" t="s">
        <v>1084</v>
      </c>
      <c r="D357" s="38" t="s">
        <v>82</v>
      </c>
      <c r="E357" s="38" t="s">
        <v>78</v>
      </c>
      <c r="F357" s="38" t="s">
        <v>1085</v>
      </c>
      <c r="G357" s="38" t="s">
        <v>163</v>
      </c>
      <c r="H357" s="38" t="s">
        <v>1086</v>
      </c>
    </row>
    <row r="358" spans="3:8" ht="21" customHeight="1">
      <c r="C358" s="128" t="s">
        <v>403</v>
      </c>
      <c r="D358" s="38" t="s">
        <v>82</v>
      </c>
      <c r="E358" s="38" t="s">
        <v>78</v>
      </c>
      <c r="F358" s="38" t="s">
        <v>404</v>
      </c>
      <c r="G358" s="38" t="s">
        <v>163</v>
      </c>
      <c r="H358" s="38" t="s">
        <v>1087</v>
      </c>
    </row>
    <row r="359" spans="3:8" ht="21" customHeight="1">
      <c r="C359" s="128" t="s">
        <v>894</v>
      </c>
      <c r="D359" s="38" t="s">
        <v>82</v>
      </c>
      <c r="E359" s="38" t="s">
        <v>78</v>
      </c>
      <c r="F359" s="38" t="s">
        <v>404</v>
      </c>
      <c r="G359" s="38" t="s">
        <v>80</v>
      </c>
      <c r="H359" s="38" t="s">
        <v>1088</v>
      </c>
    </row>
    <row r="360" spans="3:8" ht="21" customHeight="1">
      <c r="C360" s="128" t="s">
        <v>1089</v>
      </c>
      <c r="D360" s="38" t="s">
        <v>82</v>
      </c>
      <c r="E360" s="38" t="s">
        <v>78</v>
      </c>
      <c r="F360" s="38" t="s">
        <v>404</v>
      </c>
      <c r="G360" s="38" t="s">
        <v>163</v>
      </c>
      <c r="H360" s="38" t="s">
        <v>1090</v>
      </c>
    </row>
    <row r="361" spans="3:8" ht="21" customHeight="1">
      <c r="C361" s="128" t="s">
        <v>424</v>
      </c>
      <c r="D361" s="38" t="s">
        <v>82</v>
      </c>
      <c r="E361" s="38" t="s">
        <v>157</v>
      </c>
      <c r="F361" s="38" t="s">
        <v>272</v>
      </c>
      <c r="G361" s="38" t="s">
        <v>163</v>
      </c>
      <c r="H361" s="38" t="s">
        <v>1091</v>
      </c>
    </row>
    <row r="362" spans="3:8" ht="21" customHeight="1">
      <c r="C362" s="128" t="s">
        <v>1092</v>
      </c>
      <c r="D362" s="38" t="s">
        <v>82</v>
      </c>
      <c r="E362" s="38" t="s">
        <v>157</v>
      </c>
      <c r="F362" s="38" t="s">
        <v>272</v>
      </c>
      <c r="G362" s="38" t="s">
        <v>163</v>
      </c>
      <c r="H362" s="38" t="s">
        <v>1093</v>
      </c>
    </row>
    <row r="363" spans="3:8" ht="21" customHeight="1">
      <c r="C363" s="128" t="s">
        <v>1094</v>
      </c>
      <c r="D363" s="38" t="s">
        <v>55</v>
      </c>
      <c r="E363" s="38" t="s">
        <v>241</v>
      </c>
      <c r="F363" s="38" t="s">
        <v>272</v>
      </c>
      <c r="G363" s="38" t="s">
        <v>80</v>
      </c>
      <c r="H363" s="38" t="s">
        <v>1095</v>
      </c>
    </row>
    <row r="364" spans="3:8" ht="21" customHeight="1">
      <c r="C364" s="128" t="s">
        <v>1096</v>
      </c>
      <c r="D364" s="38" t="s">
        <v>55</v>
      </c>
      <c r="E364" s="38" t="s">
        <v>241</v>
      </c>
      <c r="F364" s="38" t="s">
        <v>272</v>
      </c>
      <c r="G364" s="38" t="s">
        <v>80</v>
      </c>
      <c r="H364" s="38" t="s">
        <v>1097</v>
      </c>
    </row>
    <row r="365" spans="3:8" ht="21" customHeight="1">
      <c r="C365" s="128" t="s">
        <v>1098</v>
      </c>
      <c r="D365" s="38" t="s">
        <v>73</v>
      </c>
      <c r="E365" s="38" t="s">
        <v>241</v>
      </c>
      <c r="F365" s="38" t="s">
        <v>1029</v>
      </c>
      <c r="G365" s="38" t="s">
        <v>163</v>
      </c>
      <c r="H365" s="38" t="s">
        <v>1099</v>
      </c>
    </row>
    <row r="366" spans="3:8" ht="21" customHeight="1">
      <c r="C366" s="128" t="s">
        <v>1100</v>
      </c>
      <c r="D366" s="38" t="s">
        <v>73</v>
      </c>
      <c r="E366" s="38" t="s">
        <v>241</v>
      </c>
      <c r="F366" s="38" t="s">
        <v>1029</v>
      </c>
      <c r="G366" s="38" t="s">
        <v>163</v>
      </c>
      <c r="H366" s="38" t="s">
        <v>1101</v>
      </c>
    </row>
    <row r="367" spans="3:8" ht="21" customHeight="1">
      <c r="C367" s="128" t="s">
        <v>387</v>
      </c>
      <c r="D367" s="38" t="s">
        <v>73</v>
      </c>
      <c r="E367" s="38" t="s">
        <v>157</v>
      </c>
      <c r="F367" s="38" t="s">
        <v>234</v>
      </c>
      <c r="G367" s="38" t="s">
        <v>163</v>
      </c>
      <c r="H367" s="38" t="s">
        <v>1102</v>
      </c>
    </row>
    <row r="368" spans="3:8" ht="21" customHeight="1">
      <c r="C368" s="128" t="s">
        <v>388</v>
      </c>
      <c r="D368" s="38" t="s">
        <v>73</v>
      </c>
      <c r="E368" s="38" t="s">
        <v>157</v>
      </c>
      <c r="F368" s="38" t="s">
        <v>234</v>
      </c>
      <c r="G368" s="38" t="s">
        <v>163</v>
      </c>
      <c r="H368" s="38" t="s">
        <v>1103</v>
      </c>
    </row>
    <row r="369" spans="3:8" ht="21" customHeight="1">
      <c r="C369" s="128" t="s">
        <v>1104</v>
      </c>
      <c r="D369" s="38" t="s">
        <v>73</v>
      </c>
      <c r="E369" s="38" t="s">
        <v>157</v>
      </c>
      <c r="F369" s="38" t="s">
        <v>234</v>
      </c>
      <c r="G369" s="38" t="s">
        <v>163</v>
      </c>
      <c r="H369" s="38" t="s">
        <v>1105</v>
      </c>
    </row>
    <row r="370" spans="3:8" ht="21" customHeight="1">
      <c r="C370" s="128" t="s">
        <v>385</v>
      </c>
      <c r="D370" s="38" t="s">
        <v>73</v>
      </c>
      <c r="E370" s="38" t="s">
        <v>78</v>
      </c>
      <c r="F370" s="38" t="s">
        <v>1029</v>
      </c>
      <c r="G370" s="38" t="s">
        <v>163</v>
      </c>
      <c r="H370" s="38" t="s">
        <v>1106</v>
      </c>
    </row>
    <row r="371" spans="3:8" ht="21" customHeight="1">
      <c r="C371" s="128" t="s">
        <v>384</v>
      </c>
      <c r="D371" s="38" t="s">
        <v>73</v>
      </c>
      <c r="E371" s="38" t="s">
        <v>78</v>
      </c>
      <c r="F371" s="38" t="s">
        <v>1029</v>
      </c>
      <c r="G371" s="38" t="s">
        <v>80</v>
      </c>
      <c r="H371" s="38" t="s">
        <v>1107</v>
      </c>
    </row>
    <row r="372" spans="3:8" ht="21" customHeight="1">
      <c r="C372" s="128" t="s">
        <v>392</v>
      </c>
      <c r="D372" s="38" t="s">
        <v>73</v>
      </c>
      <c r="E372" s="38" t="s">
        <v>157</v>
      </c>
      <c r="F372" s="38" t="s">
        <v>234</v>
      </c>
      <c r="G372" s="38" t="s">
        <v>163</v>
      </c>
      <c r="H372" s="38" t="s">
        <v>1108</v>
      </c>
    </row>
    <row r="373" spans="3:8" ht="21" customHeight="1">
      <c r="C373" s="128" t="s">
        <v>989</v>
      </c>
      <c r="D373" s="38" t="s">
        <v>73</v>
      </c>
      <c r="E373" s="38" t="s">
        <v>157</v>
      </c>
      <c r="F373" s="38" t="s">
        <v>376</v>
      </c>
      <c r="G373" s="38" t="s">
        <v>163</v>
      </c>
      <c r="H373" s="38" t="s">
        <v>1109</v>
      </c>
    </row>
    <row r="374" spans="3:8" ht="21" customHeight="1">
      <c r="C374" s="128" t="s">
        <v>395</v>
      </c>
      <c r="D374" s="38" t="s">
        <v>73</v>
      </c>
      <c r="E374" s="38" t="s">
        <v>157</v>
      </c>
      <c r="F374" s="38" t="s">
        <v>396</v>
      </c>
      <c r="G374" s="38" t="s">
        <v>163</v>
      </c>
      <c r="H374" s="38" t="s">
        <v>814</v>
      </c>
    </row>
    <row r="375" spans="3:8" ht="21" customHeight="1">
      <c r="C375" s="128" t="s">
        <v>399</v>
      </c>
      <c r="D375" s="38" t="s">
        <v>73</v>
      </c>
      <c r="E375" s="38" t="s">
        <v>157</v>
      </c>
      <c r="F375" s="38" t="s">
        <v>396</v>
      </c>
      <c r="G375" s="38" t="s">
        <v>163</v>
      </c>
      <c r="H375" s="38" t="s">
        <v>1110</v>
      </c>
    </row>
    <row r="376" spans="3:8" ht="21" customHeight="1">
      <c r="C376" s="128" t="s">
        <v>815</v>
      </c>
      <c r="D376" s="38" t="s">
        <v>73</v>
      </c>
      <c r="E376" s="38" t="s">
        <v>157</v>
      </c>
      <c r="F376" s="38" t="s">
        <v>396</v>
      </c>
      <c r="G376" s="38" t="s">
        <v>163</v>
      </c>
      <c r="H376" s="38" t="s">
        <v>1111</v>
      </c>
    </row>
    <row r="377" spans="3:8" ht="21" customHeight="1">
      <c r="C377" s="128">
        <v>3</v>
      </c>
      <c r="D377" s="38" t="s">
        <v>73</v>
      </c>
      <c r="E377" s="38" t="s">
        <v>157</v>
      </c>
      <c r="F377" s="38" t="s">
        <v>396</v>
      </c>
      <c r="G377" s="38" t="s">
        <v>163</v>
      </c>
      <c r="H377" s="38" t="s">
        <v>1112</v>
      </c>
    </row>
    <row r="378" spans="3:8" ht="21" customHeight="1">
      <c r="C378" s="128" t="s">
        <v>437</v>
      </c>
      <c r="D378" s="38" t="s">
        <v>87</v>
      </c>
      <c r="E378" s="38" t="s">
        <v>157</v>
      </c>
      <c r="F378" s="38" t="s">
        <v>1045</v>
      </c>
      <c r="G378" s="38" t="s">
        <v>163</v>
      </c>
      <c r="H378" s="38" t="s">
        <v>1046</v>
      </c>
    </row>
    <row r="379" spans="3:8" ht="21" customHeight="1">
      <c r="C379" s="128" t="s">
        <v>1113</v>
      </c>
      <c r="D379" s="38" t="s">
        <v>87</v>
      </c>
      <c r="E379" s="38" t="s">
        <v>157</v>
      </c>
      <c r="F379" s="38" t="s">
        <v>1045</v>
      </c>
      <c r="G379" s="38" t="s">
        <v>163</v>
      </c>
      <c r="H379" s="38" t="s">
        <v>1114</v>
      </c>
    </row>
    <row r="380" spans="3:8" ht="21" customHeight="1">
      <c r="C380" s="128" t="s">
        <v>817</v>
      </c>
      <c r="D380" s="38" t="s">
        <v>87</v>
      </c>
      <c r="E380" s="38" t="s">
        <v>157</v>
      </c>
      <c r="F380" s="38" t="s">
        <v>272</v>
      </c>
      <c r="G380" s="38" t="s">
        <v>80</v>
      </c>
      <c r="H380" s="38" t="s">
        <v>1115</v>
      </c>
    </row>
    <row r="381" spans="3:8" ht="21" customHeight="1">
      <c r="C381" s="128" t="s">
        <v>1116</v>
      </c>
      <c r="D381" s="38" t="s">
        <v>87</v>
      </c>
      <c r="E381" s="38" t="s">
        <v>78</v>
      </c>
      <c r="F381" s="38" t="s">
        <v>272</v>
      </c>
      <c r="G381" s="38" t="s">
        <v>80</v>
      </c>
      <c r="H381" s="38" t="s">
        <v>1117</v>
      </c>
    </row>
    <row r="382" spans="3:8" ht="21" customHeight="1">
      <c r="C382" s="128" t="s">
        <v>429</v>
      </c>
      <c r="D382" s="38" t="s">
        <v>87</v>
      </c>
      <c r="E382" s="38" t="s">
        <v>157</v>
      </c>
      <c r="F382" s="38" t="s">
        <v>272</v>
      </c>
      <c r="G382" s="38" t="s">
        <v>80</v>
      </c>
      <c r="H382" s="38" t="s">
        <v>1118</v>
      </c>
    </row>
    <row r="383" spans="3:8" ht="21" customHeight="1">
      <c r="C383" s="128" t="s">
        <v>432</v>
      </c>
      <c r="D383" s="38" t="s">
        <v>87</v>
      </c>
      <c r="E383" s="38" t="s">
        <v>157</v>
      </c>
      <c r="F383" s="38" t="s">
        <v>272</v>
      </c>
      <c r="G383" s="38" t="s">
        <v>163</v>
      </c>
      <c r="H383" s="38" t="s">
        <v>1119</v>
      </c>
    </row>
    <row r="384" spans="3:8" ht="21" customHeight="1">
      <c r="C384" s="128" t="s">
        <v>434</v>
      </c>
      <c r="D384" s="38" t="s">
        <v>87</v>
      </c>
      <c r="E384" s="38" t="s">
        <v>157</v>
      </c>
      <c r="F384" s="38" t="s">
        <v>272</v>
      </c>
      <c r="G384" s="38" t="s">
        <v>163</v>
      </c>
      <c r="H384" s="38" t="s">
        <v>1120</v>
      </c>
    </row>
    <row r="385" spans="3:8" ht="21" customHeight="1">
      <c r="C385" s="128" t="s">
        <v>1121</v>
      </c>
      <c r="D385" s="38" t="s">
        <v>87</v>
      </c>
      <c r="E385" s="38" t="s">
        <v>78</v>
      </c>
      <c r="F385" s="38" t="s">
        <v>1122</v>
      </c>
      <c r="G385" s="38" t="s">
        <v>163</v>
      </c>
      <c r="H385" s="38" t="s">
        <v>1123</v>
      </c>
    </row>
    <row r="386" spans="3:8" ht="21" customHeight="1">
      <c r="C386" s="128" t="s">
        <v>435</v>
      </c>
      <c r="D386" s="38" t="s">
        <v>87</v>
      </c>
      <c r="E386" s="38" t="s">
        <v>78</v>
      </c>
      <c r="F386" s="38" t="s">
        <v>1122</v>
      </c>
      <c r="G386" s="38" t="s">
        <v>163</v>
      </c>
      <c r="H386" s="38" t="s">
        <v>1124</v>
      </c>
    </row>
    <row r="387" spans="3:8" ht="21" customHeight="1">
      <c r="C387" s="128" t="s">
        <v>1036</v>
      </c>
      <c r="D387" s="38" t="s">
        <v>41</v>
      </c>
      <c r="E387" s="38" t="s">
        <v>157</v>
      </c>
      <c r="F387" s="38" t="s">
        <v>272</v>
      </c>
      <c r="G387" s="38" t="s">
        <v>163</v>
      </c>
      <c r="H387" s="38" t="s">
        <v>1125</v>
      </c>
    </row>
    <row r="388" spans="3:8" ht="21" customHeight="1">
      <c r="C388" s="128" t="s">
        <v>185</v>
      </c>
      <c r="D388" s="38" t="s">
        <v>41</v>
      </c>
      <c r="E388" s="38" t="s">
        <v>78</v>
      </c>
      <c r="F388" s="38" t="s">
        <v>186</v>
      </c>
      <c r="G388" s="38" t="s">
        <v>80</v>
      </c>
      <c r="H388" s="38" t="s">
        <v>1126</v>
      </c>
    </row>
    <row r="389" spans="3:8" ht="21" customHeight="1">
      <c r="C389" s="128" t="s">
        <v>197</v>
      </c>
      <c r="D389" s="38" t="s">
        <v>41</v>
      </c>
      <c r="E389" s="38" t="s">
        <v>78</v>
      </c>
      <c r="F389" s="38" t="s">
        <v>198</v>
      </c>
      <c r="G389" s="38" t="s">
        <v>80</v>
      </c>
      <c r="H389" s="38" t="s">
        <v>1127</v>
      </c>
    </row>
    <row r="390" spans="3:8" ht="21" customHeight="1">
      <c r="C390" s="128" t="s">
        <v>77</v>
      </c>
      <c r="D390" s="38" t="s">
        <v>41</v>
      </c>
      <c r="E390" s="38" t="s">
        <v>78</v>
      </c>
      <c r="F390" s="38" t="s">
        <v>79</v>
      </c>
      <c r="G390" s="38" t="s">
        <v>80</v>
      </c>
      <c r="H390" s="38" t="s">
        <v>1128</v>
      </c>
    </row>
    <row r="391" spans="3:8" ht="21" customHeight="1">
      <c r="C391" s="128" t="s">
        <v>450</v>
      </c>
      <c r="D391" s="38" t="s">
        <v>91</v>
      </c>
      <c r="E391" s="38" t="s">
        <v>157</v>
      </c>
      <c r="F391" s="38" t="s">
        <v>819</v>
      </c>
      <c r="G391" s="38" t="s">
        <v>163</v>
      </c>
      <c r="H391" s="38" t="s">
        <v>820</v>
      </c>
    </row>
    <row r="392" spans="3:8" ht="21" customHeight="1">
      <c r="C392" s="128" t="s">
        <v>447</v>
      </c>
      <c r="D392" s="38" t="s">
        <v>91</v>
      </c>
      <c r="E392" s="38" t="s">
        <v>157</v>
      </c>
      <c r="F392" s="38" t="s">
        <v>819</v>
      </c>
      <c r="G392" s="38" t="s">
        <v>163</v>
      </c>
      <c r="H392" s="38" t="s">
        <v>1129</v>
      </c>
    </row>
    <row r="393" spans="3:8" ht="21" customHeight="1">
      <c r="C393" s="128" t="s">
        <v>461</v>
      </c>
      <c r="D393" s="38" t="s">
        <v>91</v>
      </c>
      <c r="E393" s="38" t="s">
        <v>157</v>
      </c>
      <c r="F393" s="38" t="s">
        <v>260</v>
      </c>
      <c r="G393" s="38" t="s">
        <v>163</v>
      </c>
      <c r="H393" s="38" t="s">
        <v>1130</v>
      </c>
    </row>
    <row r="394" spans="3:8" ht="21" customHeight="1">
      <c r="C394" s="128" t="s">
        <v>459</v>
      </c>
      <c r="D394" s="38" t="s">
        <v>91</v>
      </c>
      <c r="E394" s="38" t="s">
        <v>157</v>
      </c>
      <c r="F394" s="38" t="s">
        <v>260</v>
      </c>
      <c r="G394" s="38" t="s">
        <v>80</v>
      </c>
      <c r="H394" s="38" t="s">
        <v>1131</v>
      </c>
    </row>
    <row r="395" spans="3:8" ht="21" customHeight="1">
      <c r="C395" s="128" t="s">
        <v>460</v>
      </c>
      <c r="D395" s="38" t="s">
        <v>91</v>
      </c>
      <c r="E395" s="38" t="s">
        <v>157</v>
      </c>
      <c r="F395" s="38" t="s">
        <v>260</v>
      </c>
      <c r="G395" s="38" t="s">
        <v>80</v>
      </c>
      <c r="H395" s="38" t="s">
        <v>1132</v>
      </c>
    </row>
    <row r="396" spans="3:8" ht="21" customHeight="1">
      <c r="C396" s="128" t="s">
        <v>1133</v>
      </c>
      <c r="D396" s="38" t="s">
        <v>91</v>
      </c>
      <c r="E396" s="38" t="s">
        <v>157</v>
      </c>
      <c r="F396" s="38" t="s">
        <v>1134</v>
      </c>
      <c r="G396" s="38" t="s">
        <v>80</v>
      </c>
      <c r="H396" s="38" t="s">
        <v>1135</v>
      </c>
    </row>
    <row r="397" spans="3:8" ht="21" customHeight="1">
      <c r="C397" s="128" t="s">
        <v>1136</v>
      </c>
      <c r="D397" s="38" t="s">
        <v>91</v>
      </c>
      <c r="E397" s="38" t="s">
        <v>157</v>
      </c>
      <c r="F397" s="38" t="s">
        <v>1134</v>
      </c>
      <c r="G397" s="38" t="s">
        <v>80</v>
      </c>
      <c r="H397" s="38" t="s">
        <v>1137</v>
      </c>
    </row>
  </sheetData>
  <mergeCells count="3">
    <mergeCell ref="C21:L23"/>
    <mergeCell ref="C277:J278"/>
    <mergeCell ref="C280:J28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974E8-17A8-4296-B1DC-8E96CF5BB37A}">
  <dimension ref="A1:O231"/>
  <sheetViews>
    <sheetView workbookViewId="0">
      <selection activeCell="G25" sqref="G25"/>
    </sheetView>
  </sheetViews>
  <sheetFormatPr baseColWidth="10" defaultRowHeight="15"/>
  <cols>
    <col min="2" max="2" width="19.42578125" customWidth="1"/>
    <col min="3" max="3" width="30.7109375" customWidth="1"/>
    <col min="11" max="11" width="17.140625" customWidth="1"/>
    <col min="12" max="12" width="15.140625" customWidth="1"/>
    <col min="13" max="13" width="40" customWidth="1"/>
    <col min="15" max="15" width="23.140625" customWidth="1"/>
    <col min="16" max="16" width="31.7109375" customWidth="1"/>
  </cols>
  <sheetData>
    <row r="1" spans="1:15">
      <c r="A1" s="27"/>
      <c r="B1" s="27"/>
      <c r="C1" s="27"/>
      <c r="D1" s="27"/>
      <c r="E1" s="27"/>
      <c r="F1" s="27"/>
      <c r="G1" s="27"/>
      <c r="H1" s="27"/>
      <c r="I1" s="27"/>
      <c r="J1" s="27"/>
      <c r="K1" s="27"/>
      <c r="L1" s="27"/>
      <c r="M1" s="27"/>
      <c r="N1" s="27"/>
      <c r="O1" s="27"/>
    </row>
    <row r="2" spans="1:15">
      <c r="A2" s="27"/>
      <c r="B2" s="27"/>
      <c r="C2" s="27"/>
      <c r="D2" s="27"/>
      <c r="E2" s="27"/>
      <c r="F2" s="27"/>
      <c r="G2" s="27"/>
      <c r="H2" s="27"/>
      <c r="I2" s="27"/>
      <c r="J2" s="27"/>
      <c r="K2" s="27"/>
      <c r="L2" s="27"/>
      <c r="M2" s="27"/>
      <c r="N2" s="27"/>
      <c r="O2" s="27"/>
    </row>
    <row r="3" spans="1:15">
      <c r="A3" s="27"/>
      <c r="B3" s="27" t="s">
        <v>463</v>
      </c>
      <c r="C3" s="27"/>
      <c r="D3" s="27"/>
      <c r="E3" s="27"/>
      <c r="F3" s="27"/>
      <c r="G3" s="27"/>
      <c r="H3" s="27"/>
      <c r="I3" s="27"/>
      <c r="J3" s="27"/>
      <c r="K3" s="66"/>
      <c r="L3" s="66"/>
      <c r="M3" s="27"/>
      <c r="N3" s="27"/>
      <c r="O3" s="27"/>
    </row>
    <row r="4" spans="1:15">
      <c r="A4" s="27"/>
      <c r="B4" s="27"/>
      <c r="C4" s="27"/>
      <c r="D4" s="27"/>
      <c r="E4" s="27"/>
      <c r="F4" s="27"/>
      <c r="G4" s="27"/>
      <c r="H4" s="27"/>
      <c r="I4" s="27"/>
      <c r="J4" s="27"/>
      <c r="K4" s="66"/>
      <c r="L4" s="65" t="s">
        <v>643</v>
      </c>
      <c r="M4" s="27"/>
      <c r="N4" s="27"/>
      <c r="O4" s="27"/>
    </row>
    <row r="5" spans="1:15">
      <c r="A5" s="27"/>
      <c r="B5" s="27" t="s">
        <v>464</v>
      </c>
      <c r="C5" s="27"/>
      <c r="D5" s="27"/>
      <c r="E5" s="27"/>
      <c r="F5" s="27"/>
      <c r="G5" s="27"/>
      <c r="H5" s="27"/>
      <c r="I5" s="27"/>
      <c r="J5" s="27"/>
      <c r="K5" s="66"/>
      <c r="L5" s="63" t="s">
        <v>644</v>
      </c>
      <c r="M5" s="27"/>
      <c r="N5" s="27"/>
      <c r="O5" s="27"/>
    </row>
    <row r="6" spans="1:15">
      <c r="A6" s="27"/>
      <c r="B6" s="27" t="s">
        <v>465</v>
      </c>
      <c r="C6" s="27"/>
      <c r="D6" s="27"/>
      <c r="E6" s="27"/>
      <c r="F6" s="27"/>
      <c r="G6" s="27"/>
      <c r="H6" s="27"/>
      <c r="I6" s="27"/>
      <c r="J6" s="27"/>
      <c r="K6" s="66"/>
      <c r="L6" s="66"/>
      <c r="M6" s="27"/>
      <c r="N6" s="27"/>
      <c r="O6" s="27"/>
    </row>
    <row r="7" spans="1:15">
      <c r="A7" s="27"/>
      <c r="B7" s="27" t="s">
        <v>466</v>
      </c>
      <c r="C7" s="27"/>
      <c r="D7" s="27"/>
      <c r="E7" s="27"/>
      <c r="F7" s="27"/>
      <c r="G7" s="27"/>
      <c r="H7" s="27"/>
      <c r="I7" s="27"/>
      <c r="J7" s="27"/>
      <c r="K7" s="27"/>
      <c r="L7" s="27"/>
      <c r="M7" s="27"/>
      <c r="N7" s="27"/>
      <c r="O7" s="27"/>
    </row>
    <row r="8" spans="1:15">
      <c r="A8" s="27"/>
      <c r="B8" s="27"/>
      <c r="C8" s="27"/>
      <c r="D8" s="27"/>
      <c r="E8" s="27"/>
      <c r="F8" s="27"/>
      <c r="G8" s="27"/>
      <c r="H8" s="27"/>
      <c r="I8" s="27"/>
      <c r="J8" s="27"/>
      <c r="M8" s="27"/>
      <c r="N8" s="27"/>
      <c r="O8" s="27"/>
    </row>
    <row r="9" spans="1:15" ht="15.75" thickBot="1">
      <c r="A9" s="27"/>
      <c r="B9" s="27"/>
      <c r="C9" s="27"/>
      <c r="D9" s="27"/>
      <c r="E9" s="27"/>
      <c r="F9" s="27"/>
      <c r="G9" s="27"/>
      <c r="H9" s="27"/>
      <c r="I9" s="27"/>
      <c r="J9" s="27"/>
      <c r="M9" s="27"/>
      <c r="N9" s="27"/>
      <c r="O9" s="27"/>
    </row>
    <row r="10" spans="1:15">
      <c r="A10" s="27"/>
      <c r="B10" s="27" t="s">
        <v>467</v>
      </c>
      <c r="C10" s="27"/>
      <c r="D10" s="27"/>
      <c r="E10" s="27"/>
      <c r="F10" s="27"/>
      <c r="G10" s="27"/>
      <c r="H10" s="27"/>
      <c r="I10" s="27"/>
      <c r="J10" s="27"/>
      <c r="K10" s="305" t="s">
        <v>648</v>
      </c>
      <c r="L10" s="306"/>
      <c r="M10" s="27"/>
      <c r="N10" s="27"/>
      <c r="O10" s="27"/>
    </row>
    <row r="11" spans="1:15" ht="15.75">
      <c r="A11" s="27"/>
      <c r="B11" s="27"/>
      <c r="C11" s="27"/>
      <c r="D11" s="27"/>
      <c r="E11" s="27"/>
      <c r="F11" s="27"/>
      <c r="G11" s="27"/>
      <c r="H11" s="27"/>
      <c r="I11" s="27"/>
      <c r="J11" s="27"/>
      <c r="K11" s="68" t="s">
        <v>645</v>
      </c>
      <c r="L11" s="69" t="s">
        <v>646</v>
      </c>
      <c r="M11" s="27"/>
      <c r="N11" s="27"/>
      <c r="O11" s="27"/>
    </row>
    <row r="12" spans="1:15" ht="15.75">
      <c r="A12" s="27"/>
      <c r="B12" s="27" t="s">
        <v>468</v>
      </c>
      <c r="C12" s="27"/>
      <c r="D12" s="27"/>
      <c r="E12" s="27"/>
      <c r="F12" s="27"/>
      <c r="G12" s="27"/>
      <c r="H12" s="27"/>
      <c r="I12" s="27"/>
      <c r="J12" s="27"/>
      <c r="K12" s="70">
        <v>1</v>
      </c>
      <c r="L12" s="71" t="str">
        <f>TRIM(SUBSTITUTE(SUBSTITUTE(SUBSTITUTE(SUBSTITUTE(SUBSTITUTE(SUBSTITUTE(SUBSTITUTE(SUBSTITUTE(SUBSTITUTE(CLEAN(IF(OR(LEFT(K12,1)="-",LEFT(K12,1)="="),MID(K12,2,99999),K12)),"—","-"),"–","-"),CHAR(160)," "),CHAR(9)," "),CHAR(13)," "),CHAR(10)," ")," "," ")," "," ")," "," "))</f>
        <v>1</v>
      </c>
      <c r="M12" s="27"/>
      <c r="N12" s="27"/>
      <c r="O12" s="27"/>
    </row>
    <row r="13" spans="1:15" ht="15.75" thickBot="1">
      <c r="A13" s="27"/>
      <c r="B13" s="27"/>
      <c r="C13" s="27"/>
      <c r="D13" s="27"/>
      <c r="E13" s="27"/>
      <c r="F13" s="27"/>
      <c r="G13" s="27"/>
      <c r="H13" s="27"/>
      <c r="I13" s="27"/>
      <c r="J13" s="27"/>
      <c r="K13" s="302" t="s">
        <v>647</v>
      </c>
      <c r="L13" s="303"/>
      <c r="M13" s="27"/>
      <c r="N13" s="27"/>
      <c r="O13" s="27"/>
    </row>
    <row r="14" spans="1:15">
      <c r="A14" s="27"/>
      <c r="B14" s="27" t="s">
        <v>469</v>
      </c>
      <c r="C14" s="27"/>
      <c r="D14" s="27"/>
      <c r="E14" s="27"/>
      <c r="F14" s="27"/>
      <c r="G14" s="27"/>
      <c r="H14" s="27"/>
      <c r="I14" s="27"/>
      <c r="J14" s="27"/>
      <c r="K14" s="27"/>
      <c r="L14" s="27"/>
      <c r="M14" s="27"/>
      <c r="N14" s="27"/>
      <c r="O14" s="27"/>
    </row>
    <row r="15" spans="1:15" ht="15.75" thickBot="1">
      <c r="A15" s="27"/>
      <c r="B15" s="27"/>
      <c r="C15" s="27"/>
      <c r="D15" s="27"/>
      <c r="E15" s="27"/>
      <c r="F15" s="27"/>
      <c r="G15" s="27"/>
      <c r="H15" s="27"/>
      <c r="I15" s="27"/>
      <c r="J15" s="27"/>
      <c r="K15" s="27"/>
      <c r="L15" s="27"/>
      <c r="M15" s="27"/>
      <c r="N15" s="27"/>
      <c r="O15" s="27"/>
    </row>
    <row r="16" spans="1:15">
      <c r="A16" s="27"/>
      <c r="B16" s="27" t="s">
        <v>470</v>
      </c>
      <c r="C16" s="27"/>
      <c r="D16" s="27"/>
      <c r="E16" s="27"/>
      <c r="F16" s="27"/>
      <c r="G16" s="27"/>
      <c r="H16" s="27"/>
      <c r="I16" s="27"/>
      <c r="J16" s="27"/>
      <c r="K16" s="305" t="s">
        <v>648</v>
      </c>
      <c r="L16" s="306"/>
      <c r="M16" s="27"/>
      <c r="N16" s="27"/>
      <c r="O16" s="27"/>
    </row>
    <row r="17" spans="1:15" ht="15.75">
      <c r="A17" s="27"/>
      <c r="B17" s="27" t="s">
        <v>471</v>
      </c>
      <c r="C17" s="27"/>
      <c r="D17" s="27"/>
      <c r="E17" s="27"/>
      <c r="F17" s="27"/>
      <c r="G17" s="27"/>
      <c r="H17" s="27"/>
      <c r="I17" s="27"/>
      <c r="J17" s="27"/>
      <c r="K17" s="68" t="s">
        <v>645</v>
      </c>
      <c r="L17" s="69" t="s">
        <v>646</v>
      </c>
      <c r="M17" s="27"/>
      <c r="N17" s="27"/>
      <c r="O17" s="27"/>
    </row>
    <row r="18" spans="1:15" ht="15.75">
      <c r="A18" s="27"/>
      <c r="B18" s="27" t="s">
        <v>472</v>
      </c>
      <c r="C18" s="27"/>
      <c r="D18" s="27"/>
      <c r="E18" s="27"/>
      <c r="F18" s="27"/>
      <c r="G18" s="27"/>
      <c r="H18" s="27"/>
      <c r="I18" s="27"/>
      <c r="J18" s="27"/>
      <c r="K18" s="72" t="str">
        <f>TRIM(SUBSTITUTE(SUBSTITUTE(SUBSTITUTE(SUBSTITUTE(SUBSTITUTE(SUBSTITUTE(SUBSTITUTE(SUBSTITUTE(SUBSTITUTE(CLEAN(IF(OR(LEFT(L18,1)="-",LEFT(L18,1)="="),MID(L18,2,99999),L18)),"—","-"),"–","-"),CHAR(160)," "),CHAR(9)," "),CHAR(13)," "),CHAR(10)," ")," "," ")," "," ")," "," "))</f>
        <v>1</v>
      </c>
      <c r="L18" s="73">
        <v>1</v>
      </c>
      <c r="M18" s="27"/>
      <c r="N18" s="27"/>
      <c r="O18" s="27"/>
    </row>
    <row r="19" spans="1:15" ht="15.75" thickBot="1">
      <c r="A19" s="27"/>
      <c r="B19" s="27" t="s">
        <v>473</v>
      </c>
      <c r="C19" s="27"/>
      <c r="D19" s="27"/>
      <c r="E19" s="27"/>
      <c r="F19" s="27"/>
      <c r="G19" s="27"/>
      <c r="H19" s="27"/>
      <c r="I19" s="27"/>
      <c r="J19" s="27"/>
      <c r="K19" s="302" t="s">
        <v>647</v>
      </c>
      <c r="L19" s="303"/>
      <c r="M19" s="27"/>
      <c r="N19" s="27"/>
      <c r="O19" s="27"/>
    </row>
    <row r="20" spans="1:15" ht="15.75" thickBot="1">
      <c r="A20" s="27"/>
      <c r="B20" s="27"/>
      <c r="C20" s="27"/>
      <c r="D20" s="27"/>
      <c r="E20" s="27"/>
      <c r="F20" s="27"/>
      <c r="G20" s="27"/>
      <c r="H20" s="27"/>
      <c r="I20" s="27"/>
      <c r="J20" s="27"/>
      <c r="K20" s="27"/>
      <c r="L20" s="27"/>
      <c r="M20" s="27"/>
      <c r="N20" s="27"/>
      <c r="O20" s="27"/>
    </row>
    <row r="21" spans="1:15" ht="15.75">
      <c r="A21" s="27"/>
      <c r="B21" s="27" t="s">
        <v>474</v>
      </c>
      <c r="C21" s="27"/>
      <c r="D21" s="27"/>
      <c r="E21" s="27"/>
      <c r="F21" s="27"/>
      <c r="G21" s="27"/>
      <c r="H21" s="27"/>
      <c r="I21" s="27"/>
      <c r="J21" s="27"/>
      <c r="K21" s="74" t="s">
        <v>649</v>
      </c>
      <c r="M21" s="27"/>
      <c r="N21" s="27"/>
      <c r="O21" s="27"/>
    </row>
    <row r="22" spans="1:15">
      <c r="A22" s="27"/>
      <c r="B22" s="27"/>
      <c r="C22" s="27"/>
      <c r="D22" s="27"/>
      <c r="E22" s="27"/>
      <c r="F22" s="27"/>
      <c r="G22" s="27"/>
      <c r="H22" s="27"/>
      <c r="I22" s="27"/>
      <c r="J22" s="27"/>
      <c r="K22" s="77" t="s">
        <v>645</v>
      </c>
      <c r="L22" s="27"/>
      <c r="M22" s="27"/>
      <c r="N22" s="27"/>
      <c r="O22" s="27"/>
    </row>
    <row r="23" spans="1:15" ht="15.75">
      <c r="A23" s="27"/>
      <c r="B23" s="27" t="s">
        <v>475</v>
      </c>
      <c r="C23" s="27"/>
      <c r="D23" s="27"/>
      <c r="E23" s="27"/>
      <c r="F23" s="27"/>
      <c r="G23" s="27"/>
      <c r="H23" s="27"/>
      <c r="I23" s="27"/>
      <c r="J23" s="27"/>
      <c r="K23" s="76">
        <v>12</v>
      </c>
      <c r="L23" s="27"/>
      <c r="M23" s="27"/>
      <c r="N23" s="27"/>
      <c r="O23" s="27"/>
    </row>
    <row r="24" spans="1:15" ht="15.75">
      <c r="A24" s="27"/>
      <c r="B24" s="27" t="s">
        <v>476</v>
      </c>
      <c r="C24" s="27"/>
      <c r="D24" s="27"/>
      <c r="E24" s="27"/>
      <c r="F24" s="27"/>
      <c r="G24" s="27"/>
      <c r="H24" s="27"/>
      <c r="I24" s="27"/>
      <c r="J24" s="27"/>
      <c r="K24" s="75" t="s">
        <v>646</v>
      </c>
      <c r="L24" s="27"/>
      <c r="M24" s="27"/>
      <c r="N24" s="27"/>
      <c r="O24" s="27"/>
    </row>
    <row r="25" spans="1:15">
      <c r="A25" s="27"/>
      <c r="B25" s="27" t="s">
        <v>477</v>
      </c>
      <c r="C25" s="27"/>
      <c r="D25" s="27"/>
      <c r="E25" s="27"/>
      <c r="F25" s="27"/>
      <c r="G25" s="27"/>
      <c r="H25" s="27"/>
      <c r="I25" s="27"/>
      <c r="J25" s="27"/>
      <c r="K25" s="78" t="str">
        <f>TRIM(SUBSTITUTE(SUBSTITUTE(SUBSTITUTE(SUBSTITUTE(SUBSTITUTE(SUBSTITUTE(SUBSTITUTE(SUBSTITUTE(SUBSTITUTE(CLEAN(IF(OR(LEFT(K23,1)="-",LEFT(K23,1)="="),MID(K23,2,99999),K23)),"—","-"),"–","-"),CHAR(160)," "),CHAR(9)," "),CHAR(13)," "),CHAR(10)," ")," "," ")," "," ")," "," "))</f>
        <v>12</v>
      </c>
      <c r="L25" s="27"/>
      <c r="M25" s="27"/>
      <c r="N25" s="27"/>
      <c r="O25" s="27"/>
    </row>
    <row r="26" spans="1:15" ht="15.75" thickBot="1">
      <c r="A26" s="27"/>
      <c r="B26" s="27" t="s">
        <v>478</v>
      </c>
      <c r="C26" s="27"/>
      <c r="D26" s="27"/>
      <c r="E26" s="27"/>
      <c r="F26" s="27"/>
      <c r="G26" s="27"/>
      <c r="H26" s="27"/>
      <c r="I26" s="27"/>
      <c r="J26" s="27"/>
      <c r="K26" s="79" t="s">
        <v>650</v>
      </c>
      <c r="L26" s="27"/>
      <c r="M26" s="27"/>
      <c r="N26" s="27"/>
      <c r="O26" s="27"/>
    </row>
    <row r="27" spans="1:15">
      <c r="A27" s="27"/>
      <c r="B27" s="27"/>
      <c r="C27" s="27"/>
      <c r="D27" s="27"/>
      <c r="E27" s="27"/>
      <c r="F27" s="27"/>
      <c r="G27" s="27"/>
      <c r="H27" s="27"/>
      <c r="I27" s="27"/>
      <c r="J27" s="27"/>
      <c r="K27" s="27"/>
      <c r="L27" s="27"/>
      <c r="M27" s="27"/>
      <c r="N27" s="27"/>
      <c r="O27" s="27"/>
    </row>
    <row r="28" spans="1:15">
      <c r="A28" s="27"/>
      <c r="B28" s="27" t="s">
        <v>479</v>
      </c>
      <c r="C28" s="27"/>
      <c r="D28" s="27"/>
      <c r="E28" s="27"/>
      <c r="F28" s="27"/>
      <c r="G28" s="27"/>
      <c r="H28" s="27"/>
      <c r="I28" s="27"/>
      <c r="J28" s="27"/>
      <c r="K28" s="27"/>
      <c r="L28" s="27"/>
      <c r="M28" s="27"/>
      <c r="N28" s="27"/>
      <c r="O28" s="27"/>
    </row>
    <row r="29" spans="1:15">
      <c r="A29" s="27"/>
      <c r="B29" s="27" t="s">
        <v>480</v>
      </c>
      <c r="C29" s="27"/>
      <c r="D29" s="27"/>
      <c r="E29" s="27"/>
      <c r="F29" s="27"/>
      <c r="G29" s="27"/>
      <c r="H29" s="27"/>
      <c r="I29" s="27"/>
      <c r="J29" s="27"/>
      <c r="K29" s="27"/>
      <c r="L29" s="27"/>
      <c r="M29" s="27"/>
      <c r="N29" s="27"/>
      <c r="O29" s="27"/>
    </row>
    <row r="30" spans="1:15">
      <c r="A30" s="27"/>
      <c r="B30" s="27" t="s">
        <v>481</v>
      </c>
      <c r="C30" s="27"/>
      <c r="D30" s="27"/>
      <c r="E30" s="27"/>
      <c r="F30" s="27"/>
      <c r="G30" s="27"/>
      <c r="H30" s="27"/>
      <c r="I30" s="27"/>
      <c r="J30" s="27"/>
      <c r="K30" s="27"/>
      <c r="L30" s="27"/>
      <c r="M30" s="27"/>
      <c r="N30" s="27"/>
      <c r="O30" s="27"/>
    </row>
    <row r="31" spans="1:15">
      <c r="A31" s="27"/>
      <c r="B31" s="27" t="s">
        <v>482</v>
      </c>
      <c r="C31" s="27"/>
      <c r="D31" s="27"/>
      <c r="E31" s="27"/>
      <c r="F31" s="27"/>
      <c r="G31" s="27"/>
      <c r="H31" s="27"/>
      <c r="I31" s="27"/>
      <c r="J31" s="27"/>
      <c r="K31" s="27"/>
      <c r="L31" s="27"/>
      <c r="M31" s="27"/>
      <c r="N31" s="27"/>
      <c r="O31" s="27"/>
    </row>
    <row r="32" spans="1:15">
      <c r="A32" s="27"/>
      <c r="B32" s="27" t="s">
        <v>483</v>
      </c>
      <c r="C32" s="27"/>
      <c r="D32" s="27"/>
      <c r="E32" s="27"/>
      <c r="F32" s="27"/>
      <c r="G32" s="27"/>
      <c r="H32" s="27"/>
      <c r="I32" s="27"/>
      <c r="J32" s="27"/>
      <c r="K32" s="27"/>
      <c r="L32" s="27"/>
      <c r="M32" s="27"/>
      <c r="N32" s="27"/>
      <c r="O32" s="27"/>
    </row>
    <row r="33" spans="1:15">
      <c r="A33" s="27"/>
      <c r="B33" s="27" t="s">
        <v>484</v>
      </c>
      <c r="C33" s="27"/>
      <c r="D33" s="27"/>
      <c r="E33" s="27"/>
      <c r="F33" s="27"/>
      <c r="G33" s="27"/>
      <c r="H33" s="27"/>
      <c r="I33" s="27"/>
      <c r="J33" s="27"/>
      <c r="K33" s="27"/>
      <c r="L33" s="27"/>
      <c r="M33" s="27"/>
      <c r="N33" s="27"/>
      <c r="O33" s="27"/>
    </row>
    <row r="34" spans="1:15">
      <c r="A34" s="27"/>
      <c r="B34" s="27"/>
      <c r="C34" s="27"/>
      <c r="D34" s="27"/>
      <c r="E34" s="27"/>
      <c r="F34" s="27"/>
      <c r="G34" s="27"/>
      <c r="H34" s="27"/>
      <c r="I34" s="27"/>
      <c r="J34" s="27"/>
      <c r="K34" s="27"/>
      <c r="L34" s="27"/>
      <c r="M34" s="27"/>
      <c r="N34" s="27"/>
      <c r="O34" s="27"/>
    </row>
    <row r="35" spans="1:15">
      <c r="A35" s="27"/>
      <c r="B35" s="27" t="s">
        <v>485</v>
      </c>
      <c r="C35" s="27"/>
      <c r="D35" s="27"/>
      <c r="E35" s="27"/>
      <c r="F35" s="27"/>
      <c r="G35" s="27"/>
      <c r="H35" s="27"/>
      <c r="I35" s="27"/>
      <c r="J35" s="27"/>
      <c r="K35" s="27"/>
      <c r="L35" s="27"/>
      <c r="M35" s="27"/>
      <c r="N35" s="27"/>
      <c r="O35" s="27"/>
    </row>
    <row r="36" spans="1:15">
      <c r="A36" s="27"/>
      <c r="B36" s="27" t="s">
        <v>486</v>
      </c>
      <c r="C36" s="27"/>
      <c r="D36" s="27"/>
      <c r="E36" s="27"/>
      <c r="F36" s="27"/>
      <c r="G36" s="27"/>
      <c r="H36" s="27"/>
      <c r="I36" s="27"/>
      <c r="J36" s="27"/>
      <c r="K36" s="27"/>
      <c r="L36" s="27"/>
      <c r="M36" s="27"/>
      <c r="N36" s="27"/>
      <c r="O36" s="27"/>
    </row>
    <row r="37" spans="1:15">
      <c r="A37" s="27"/>
      <c r="B37" s="27" t="s">
        <v>487</v>
      </c>
      <c r="C37" s="27"/>
      <c r="D37" s="27"/>
      <c r="E37" s="27"/>
      <c r="F37" s="27"/>
      <c r="G37" s="27"/>
      <c r="H37" s="27"/>
      <c r="I37" s="27"/>
      <c r="J37" s="27"/>
      <c r="K37" s="27"/>
      <c r="L37" s="27"/>
      <c r="M37" s="27"/>
      <c r="N37" s="27"/>
      <c r="O37" s="27"/>
    </row>
    <row r="38" spans="1:15">
      <c r="A38" s="27"/>
      <c r="B38" s="27" t="s">
        <v>488</v>
      </c>
      <c r="C38" s="27"/>
      <c r="D38" s="27"/>
      <c r="E38" s="27"/>
      <c r="F38" s="27"/>
      <c r="G38" s="27"/>
      <c r="H38" s="27"/>
      <c r="I38" s="27"/>
      <c r="J38" s="27"/>
      <c r="K38" s="27"/>
      <c r="L38" s="27"/>
      <c r="M38" s="27"/>
      <c r="N38" s="27"/>
      <c r="O38" s="27"/>
    </row>
    <row r="39" spans="1:15">
      <c r="A39" s="27"/>
      <c r="B39" s="27"/>
      <c r="C39" s="27"/>
      <c r="D39" s="27"/>
      <c r="E39" s="27"/>
      <c r="F39" s="27"/>
      <c r="G39" s="27"/>
      <c r="H39" s="27"/>
      <c r="I39" s="27"/>
      <c r="J39" s="27"/>
      <c r="K39" s="27"/>
      <c r="L39" s="27"/>
      <c r="M39" s="27"/>
      <c r="N39" s="27"/>
      <c r="O39" s="27"/>
    </row>
    <row r="40" spans="1:15">
      <c r="A40" s="27"/>
      <c r="B40" s="27" t="s">
        <v>489</v>
      </c>
      <c r="C40" s="27"/>
      <c r="D40" s="27"/>
      <c r="E40" s="27"/>
      <c r="F40" s="27"/>
      <c r="G40" s="27"/>
      <c r="H40" s="27"/>
      <c r="I40" s="27"/>
      <c r="J40" s="27"/>
      <c r="K40" s="27"/>
      <c r="L40" s="27"/>
      <c r="M40" s="27"/>
      <c r="N40" s="27"/>
      <c r="O40" s="27"/>
    </row>
    <row r="41" spans="1:15">
      <c r="A41" s="27"/>
      <c r="B41" s="27" t="s">
        <v>490</v>
      </c>
      <c r="C41" s="27"/>
      <c r="D41" s="27"/>
      <c r="E41" s="27"/>
      <c r="F41" s="27"/>
      <c r="G41" s="27"/>
      <c r="H41" s="27"/>
      <c r="I41" s="27"/>
      <c r="J41" s="27"/>
      <c r="K41" s="27"/>
      <c r="L41" s="27"/>
      <c r="M41" s="27"/>
      <c r="N41" s="27"/>
      <c r="O41" s="27"/>
    </row>
    <row r="42" spans="1:15">
      <c r="A42" s="27"/>
      <c r="B42" s="27" t="s">
        <v>491</v>
      </c>
      <c r="C42" s="27"/>
      <c r="D42" s="27"/>
      <c r="E42" s="27"/>
      <c r="F42" s="27"/>
      <c r="G42" s="27"/>
      <c r="H42" s="27"/>
      <c r="I42" s="27"/>
      <c r="J42" s="27"/>
      <c r="K42" s="27"/>
      <c r="L42" s="27"/>
      <c r="M42" s="27"/>
      <c r="N42" s="27"/>
      <c r="O42" s="27"/>
    </row>
    <row r="43" spans="1:15">
      <c r="A43" s="27"/>
      <c r="B43" s="27" t="s">
        <v>492</v>
      </c>
      <c r="C43" s="27"/>
      <c r="D43" s="27"/>
      <c r="E43" s="27"/>
      <c r="F43" s="27"/>
      <c r="G43" s="27"/>
      <c r="H43" s="27"/>
      <c r="I43" s="27"/>
      <c r="J43" s="27"/>
      <c r="K43" s="27"/>
      <c r="L43" s="27"/>
      <c r="M43" s="27"/>
      <c r="N43" s="27"/>
      <c r="O43" s="27"/>
    </row>
    <row r="44" spans="1:15">
      <c r="A44" s="27"/>
      <c r="B44" s="27" t="s">
        <v>493</v>
      </c>
      <c r="C44" s="27"/>
      <c r="D44" s="27"/>
      <c r="E44" s="27"/>
      <c r="F44" s="27"/>
      <c r="G44" s="27"/>
      <c r="H44" s="27"/>
      <c r="I44" s="27"/>
      <c r="J44" s="27"/>
      <c r="K44" s="27"/>
      <c r="L44" s="27"/>
      <c r="M44" s="27"/>
      <c r="N44" s="27"/>
      <c r="O44" s="27"/>
    </row>
    <row r="45" spans="1:15">
      <c r="A45" s="27"/>
      <c r="B45" s="27"/>
      <c r="C45" s="27"/>
      <c r="D45" s="27"/>
      <c r="E45" s="27"/>
      <c r="F45" s="27"/>
      <c r="G45" s="27"/>
      <c r="H45" s="27"/>
      <c r="I45" s="27"/>
      <c r="J45" s="27"/>
      <c r="K45" s="27"/>
      <c r="L45" s="27"/>
      <c r="M45" s="27"/>
      <c r="N45" s="27"/>
      <c r="O45" s="27"/>
    </row>
    <row r="46" spans="1:15">
      <c r="A46" s="27"/>
      <c r="B46" s="27" t="s">
        <v>494</v>
      </c>
      <c r="C46" s="27"/>
      <c r="D46" s="27"/>
      <c r="E46" s="27"/>
      <c r="F46" s="27"/>
      <c r="G46" s="27"/>
      <c r="H46" s="27"/>
      <c r="I46" s="27"/>
      <c r="J46" s="27"/>
      <c r="K46" s="27"/>
      <c r="L46" s="27"/>
      <c r="M46" s="27"/>
      <c r="N46" s="27"/>
      <c r="O46" s="27"/>
    </row>
    <row r="47" spans="1:15">
      <c r="A47" s="27"/>
      <c r="B47" s="27" t="s">
        <v>495</v>
      </c>
      <c r="C47" s="27"/>
      <c r="D47" s="27"/>
      <c r="E47" s="27"/>
      <c r="F47" s="27"/>
      <c r="G47" s="27"/>
      <c r="H47" s="27"/>
      <c r="I47" s="27"/>
      <c r="J47" s="27"/>
      <c r="K47" s="27"/>
      <c r="L47" s="27"/>
      <c r="M47" s="27"/>
      <c r="N47" s="27"/>
      <c r="O47" s="27"/>
    </row>
    <row r="48" spans="1:15">
      <c r="A48" s="27"/>
      <c r="B48" s="27" t="s">
        <v>496</v>
      </c>
      <c r="C48" s="27"/>
      <c r="D48" s="27"/>
      <c r="E48" s="27"/>
      <c r="F48" s="27"/>
      <c r="G48" s="27"/>
      <c r="H48" s="27"/>
      <c r="I48" s="27"/>
      <c r="J48" s="27"/>
      <c r="K48" s="27"/>
      <c r="L48" s="27"/>
      <c r="M48" s="27"/>
      <c r="N48" s="27"/>
      <c r="O48" s="27"/>
    </row>
    <row r="49" spans="1:15">
      <c r="A49" s="27"/>
      <c r="B49" s="27" t="s">
        <v>497</v>
      </c>
      <c r="C49" s="27"/>
      <c r="D49" s="27"/>
      <c r="E49" s="27"/>
      <c r="F49" s="27"/>
      <c r="G49" s="27"/>
      <c r="H49" s="27"/>
      <c r="I49" s="27"/>
      <c r="J49" s="27"/>
      <c r="K49" s="27"/>
      <c r="L49" s="27"/>
      <c r="M49" s="27"/>
      <c r="N49" s="27"/>
      <c r="O49" s="27"/>
    </row>
    <row r="50" spans="1:15">
      <c r="A50" s="27"/>
      <c r="B50" s="27" t="s">
        <v>498</v>
      </c>
      <c r="C50" s="27"/>
      <c r="D50" s="27"/>
      <c r="E50" s="27"/>
      <c r="F50" s="27"/>
      <c r="G50" s="27"/>
      <c r="H50" s="27"/>
      <c r="I50" s="27"/>
      <c r="J50" s="27"/>
      <c r="K50" s="27"/>
      <c r="L50" s="27"/>
      <c r="M50" s="27"/>
      <c r="N50" s="27"/>
      <c r="O50" s="27"/>
    </row>
    <row r="51" spans="1:15">
      <c r="A51" s="27"/>
      <c r="B51" s="27"/>
      <c r="C51" s="27"/>
      <c r="D51" s="27"/>
      <c r="E51" s="27"/>
      <c r="F51" s="27"/>
      <c r="G51" s="27"/>
      <c r="H51" s="27"/>
      <c r="I51" s="27"/>
      <c r="J51" s="27"/>
      <c r="K51" s="27"/>
      <c r="L51" s="27"/>
      <c r="M51" s="27"/>
      <c r="N51" s="27"/>
      <c r="O51" s="27"/>
    </row>
    <row r="52" spans="1:15">
      <c r="A52" s="27"/>
      <c r="B52" s="27" t="s">
        <v>499</v>
      </c>
      <c r="C52" s="27"/>
      <c r="D52" s="27"/>
      <c r="E52" s="27"/>
      <c r="F52" s="27"/>
      <c r="G52" s="27"/>
      <c r="H52" s="27"/>
      <c r="I52" s="27"/>
      <c r="J52" s="27"/>
      <c r="K52" s="27"/>
      <c r="L52" s="27"/>
      <c r="M52" s="27"/>
      <c r="N52" s="27"/>
      <c r="O52" s="27"/>
    </row>
    <row r="53" spans="1:15">
      <c r="A53" s="27"/>
      <c r="B53" s="27" t="s">
        <v>500</v>
      </c>
      <c r="C53" s="27"/>
      <c r="D53" s="27"/>
      <c r="E53" s="27"/>
      <c r="F53" s="27"/>
      <c r="G53" s="27"/>
      <c r="H53" s="27"/>
      <c r="I53" s="27"/>
      <c r="J53" s="27"/>
      <c r="K53" s="27"/>
      <c r="L53" s="27"/>
      <c r="M53" s="27"/>
      <c r="N53" s="27"/>
      <c r="O53" s="27"/>
    </row>
    <row r="54" spans="1:15">
      <c r="A54" s="27"/>
      <c r="B54" s="27" t="s">
        <v>501</v>
      </c>
      <c r="C54" s="27"/>
      <c r="D54" s="27"/>
      <c r="E54" s="27"/>
      <c r="F54" s="27"/>
      <c r="G54" s="27"/>
      <c r="H54" s="27"/>
      <c r="I54" s="27"/>
      <c r="J54" s="27"/>
      <c r="K54" s="27"/>
      <c r="L54" s="27"/>
      <c r="M54" s="27"/>
      <c r="N54" s="27"/>
      <c r="O54" s="27"/>
    </row>
    <row r="55" spans="1:15">
      <c r="A55" s="27"/>
      <c r="B55" s="27" t="s">
        <v>502</v>
      </c>
      <c r="C55" s="27"/>
      <c r="D55" s="27"/>
      <c r="E55" s="27"/>
      <c r="F55" s="27"/>
      <c r="G55" s="27"/>
      <c r="H55" s="27"/>
      <c r="I55" s="27"/>
      <c r="J55" s="27"/>
      <c r="K55" s="27"/>
      <c r="L55" s="27"/>
      <c r="M55" s="27"/>
      <c r="N55" s="27"/>
      <c r="O55" s="27"/>
    </row>
    <row r="56" spans="1:15">
      <c r="A56" s="27"/>
      <c r="B56" s="27"/>
      <c r="C56" s="27"/>
      <c r="D56" s="27"/>
      <c r="E56" s="27"/>
      <c r="F56" s="27"/>
      <c r="G56" s="27"/>
      <c r="H56" s="27"/>
      <c r="I56" s="27"/>
      <c r="J56" s="27"/>
      <c r="K56" s="27"/>
      <c r="L56" s="27"/>
      <c r="M56" s="27"/>
      <c r="N56" s="27"/>
      <c r="O56" s="27"/>
    </row>
    <row r="57" spans="1:15">
      <c r="A57" s="27"/>
      <c r="B57" s="28" t="s">
        <v>503</v>
      </c>
      <c r="C57" s="28" t="s">
        <v>504</v>
      </c>
      <c r="D57" s="28" t="s">
        <v>505</v>
      </c>
      <c r="E57" s="27"/>
      <c r="F57" s="27"/>
      <c r="G57" s="27"/>
      <c r="H57" s="27"/>
      <c r="I57" s="27"/>
      <c r="J57" s="27"/>
      <c r="K57" s="27"/>
      <c r="L57" s="27"/>
      <c r="M57" s="27"/>
      <c r="N57" s="27"/>
      <c r="O57" s="27"/>
    </row>
    <row r="58" spans="1:15">
      <c r="A58" s="27"/>
      <c r="B58" s="27" t="s">
        <v>506</v>
      </c>
      <c r="C58" s="27" t="s">
        <v>507</v>
      </c>
      <c r="D58" s="27" t="s">
        <v>508</v>
      </c>
      <c r="E58" s="27"/>
      <c r="F58" s="27"/>
      <c r="G58" s="27"/>
      <c r="H58" s="27"/>
      <c r="I58" s="27"/>
      <c r="J58" s="27"/>
      <c r="K58" s="27"/>
      <c r="L58" s="27"/>
      <c r="M58" s="27"/>
      <c r="N58" s="27"/>
      <c r="O58" s="27"/>
    </row>
    <row r="59" spans="1:15">
      <c r="A59" s="27"/>
      <c r="B59" s="27" t="s">
        <v>509</v>
      </c>
      <c r="C59" s="27" t="s">
        <v>510</v>
      </c>
      <c r="D59" s="27" t="s">
        <v>511</v>
      </c>
      <c r="E59" s="27"/>
      <c r="F59" s="27"/>
      <c r="G59" s="27"/>
      <c r="H59" s="27"/>
      <c r="I59" s="27"/>
      <c r="J59" s="27"/>
      <c r="K59" s="27"/>
      <c r="L59" s="27"/>
      <c r="M59" s="27"/>
      <c r="N59" s="27"/>
      <c r="O59" s="27"/>
    </row>
    <row r="60" spans="1:15">
      <c r="A60" s="27"/>
      <c r="B60" s="27" t="s">
        <v>512</v>
      </c>
      <c r="C60" s="27" t="s">
        <v>513</v>
      </c>
      <c r="D60" s="27" t="s">
        <v>514</v>
      </c>
      <c r="E60" s="27"/>
      <c r="F60" s="27"/>
      <c r="G60" s="27"/>
      <c r="H60" s="27"/>
      <c r="I60" s="27"/>
      <c r="J60" s="27"/>
      <c r="K60" s="27"/>
      <c r="L60" s="27"/>
      <c r="M60" s="27"/>
      <c r="N60" s="27"/>
      <c r="O60" s="27"/>
    </row>
    <row r="61" spans="1:15">
      <c r="A61" s="27"/>
      <c r="B61" s="27" t="s">
        <v>515</v>
      </c>
      <c r="C61" s="27" t="s">
        <v>516</v>
      </c>
      <c r="D61" s="27" t="s">
        <v>517</v>
      </c>
      <c r="E61" s="27"/>
      <c r="F61" s="27"/>
      <c r="G61" s="27"/>
      <c r="H61" s="27"/>
      <c r="I61" s="27"/>
      <c r="J61" s="27"/>
      <c r="K61" s="27"/>
      <c r="L61" s="27"/>
      <c r="M61" s="27"/>
      <c r="N61" s="27"/>
      <c r="O61" s="27"/>
    </row>
    <row r="62" spans="1:15">
      <c r="A62" s="27"/>
      <c r="B62" s="27" t="s">
        <v>518</v>
      </c>
      <c r="C62" s="27" t="s">
        <v>519</v>
      </c>
      <c r="D62" s="27" t="s">
        <v>520</v>
      </c>
      <c r="E62" s="27"/>
      <c r="F62" s="27"/>
      <c r="G62" s="27"/>
      <c r="H62" s="27"/>
      <c r="I62" s="27"/>
      <c r="J62" s="27"/>
      <c r="K62" s="27"/>
      <c r="L62" s="27"/>
      <c r="M62" s="27"/>
      <c r="N62" s="27"/>
      <c r="O62" s="27"/>
    </row>
    <row r="63" spans="1:15">
      <c r="A63" s="27"/>
      <c r="B63" s="27" t="s">
        <v>521</v>
      </c>
      <c r="C63" s="27" t="s">
        <v>522</v>
      </c>
      <c r="D63" s="27" t="s">
        <v>523</v>
      </c>
      <c r="E63" s="27"/>
      <c r="F63" s="27"/>
      <c r="G63" s="27"/>
      <c r="H63" s="27"/>
      <c r="I63" s="27"/>
      <c r="J63" s="27"/>
      <c r="K63" s="27"/>
      <c r="L63" s="27"/>
      <c r="M63" s="27"/>
      <c r="N63" s="27"/>
      <c r="O63" s="27"/>
    </row>
    <row r="64" spans="1:15">
      <c r="A64" s="27"/>
      <c r="B64" s="27" t="s">
        <v>524</v>
      </c>
      <c r="C64" s="27" t="s">
        <v>525</v>
      </c>
      <c r="D64" s="27" t="s">
        <v>526</v>
      </c>
      <c r="E64" s="27"/>
      <c r="F64" s="27"/>
      <c r="G64" s="27"/>
      <c r="H64" s="27"/>
      <c r="I64" s="27"/>
      <c r="J64" s="27"/>
      <c r="K64" s="27"/>
      <c r="L64" s="27"/>
      <c r="M64" s="27"/>
      <c r="N64" s="27"/>
      <c r="O64" s="27"/>
    </row>
    <row r="65" spans="1:15">
      <c r="A65" s="27"/>
      <c r="B65" s="27" t="s">
        <v>527</v>
      </c>
      <c r="C65" s="27" t="s">
        <v>528</v>
      </c>
      <c r="D65" s="27" t="s">
        <v>529</v>
      </c>
      <c r="E65" s="27"/>
      <c r="F65" s="27"/>
      <c r="G65" s="27"/>
      <c r="H65" s="27"/>
      <c r="I65" s="27"/>
      <c r="J65" s="27"/>
      <c r="K65" s="27"/>
      <c r="L65" s="27"/>
      <c r="M65" s="27"/>
      <c r="N65" s="27"/>
      <c r="O65" s="27"/>
    </row>
    <row r="66" spans="1:15">
      <c r="A66" s="27"/>
      <c r="B66" s="27" t="s">
        <v>530</v>
      </c>
      <c r="C66" s="27" t="s">
        <v>531</v>
      </c>
      <c r="D66" s="27" t="s">
        <v>532</v>
      </c>
      <c r="E66" s="27"/>
      <c r="F66" s="27"/>
      <c r="G66" s="27"/>
      <c r="H66" s="27"/>
      <c r="I66" s="27"/>
      <c r="J66" s="27"/>
      <c r="K66" s="27"/>
      <c r="L66" s="27"/>
      <c r="M66" s="27"/>
      <c r="N66" s="27"/>
      <c r="O66" s="27"/>
    </row>
    <row r="67" spans="1:15">
      <c r="A67" s="27"/>
      <c r="B67" s="27" t="s">
        <v>533</v>
      </c>
      <c r="C67" s="27" t="s">
        <v>534</v>
      </c>
      <c r="D67" s="27" t="s">
        <v>535</v>
      </c>
      <c r="E67" s="27"/>
      <c r="F67" s="27"/>
      <c r="G67" s="27"/>
      <c r="H67" s="27"/>
      <c r="I67" s="27"/>
      <c r="J67" s="27"/>
      <c r="K67" s="27"/>
      <c r="L67" s="27"/>
      <c r="M67" s="27"/>
      <c r="N67" s="27"/>
      <c r="O67" s="27"/>
    </row>
    <row r="68" spans="1:15">
      <c r="A68" s="27"/>
      <c r="B68" s="27"/>
      <c r="C68" s="27"/>
      <c r="D68" s="27"/>
      <c r="E68" s="27"/>
      <c r="F68" s="27"/>
      <c r="G68" s="27"/>
      <c r="H68" s="27"/>
      <c r="I68" s="27"/>
      <c r="J68" s="27"/>
      <c r="K68" s="27"/>
      <c r="L68" s="27"/>
      <c r="M68" s="27"/>
      <c r="N68" s="27"/>
      <c r="O68" s="27"/>
    </row>
    <row r="69" spans="1:15">
      <c r="A69" s="27"/>
      <c r="B69" s="27"/>
      <c r="C69" s="27"/>
      <c r="D69" s="27"/>
      <c r="E69" s="27"/>
      <c r="F69" s="27"/>
      <c r="G69" s="27"/>
      <c r="H69" s="27"/>
      <c r="I69" s="27"/>
      <c r="J69" s="27"/>
      <c r="K69" s="27"/>
      <c r="L69" s="27"/>
      <c r="M69" s="27"/>
      <c r="N69" s="27"/>
      <c r="O69" s="27"/>
    </row>
    <row r="70" spans="1:15">
      <c r="A70" s="27"/>
      <c r="B70" s="28" t="s">
        <v>538</v>
      </c>
      <c r="C70" s="27"/>
      <c r="D70" s="27"/>
      <c r="E70" s="27"/>
      <c r="F70" s="27"/>
      <c r="G70" s="27"/>
      <c r="H70" s="27"/>
      <c r="I70" s="27"/>
      <c r="J70" s="27"/>
      <c r="K70" s="27"/>
      <c r="L70" s="27"/>
      <c r="M70" s="27"/>
    </row>
    <row r="71" spans="1:15">
      <c r="A71" s="27"/>
      <c r="B71" s="27" t="s">
        <v>539</v>
      </c>
      <c r="C71" s="27"/>
      <c r="D71" s="27"/>
      <c r="E71" s="27"/>
      <c r="F71" s="27"/>
      <c r="G71" s="27"/>
      <c r="H71" s="27"/>
      <c r="I71" s="27"/>
      <c r="J71" s="27"/>
      <c r="K71" s="27"/>
      <c r="L71" s="27"/>
      <c r="M71" s="27"/>
    </row>
    <row r="72" spans="1:15">
      <c r="A72" s="27"/>
      <c r="B72" s="175" t="s">
        <v>540</v>
      </c>
      <c r="C72" s="27"/>
      <c r="D72" s="27"/>
      <c r="E72" s="27"/>
      <c r="F72" s="27"/>
      <c r="G72" s="27"/>
      <c r="H72" s="27"/>
      <c r="I72" s="27"/>
      <c r="J72" s="27"/>
      <c r="K72" s="27"/>
      <c r="L72" s="27"/>
      <c r="M72" s="27"/>
    </row>
    <row r="73" spans="1:15">
      <c r="A73" s="27"/>
      <c r="B73" s="175" t="s">
        <v>541</v>
      </c>
      <c r="C73" s="27"/>
      <c r="D73" s="27"/>
      <c r="E73" s="27"/>
      <c r="F73" s="27"/>
      <c r="G73" s="27"/>
      <c r="H73" s="27"/>
      <c r="I73" s="27"/>
      <c r="J73" s="27"/>
      <c r="K73" s="27"/>
      <c r="L73" s="27"/>
      <c r="M73" s="27"/>
    </row>
    <row r="74" spans="1:15">
      <c r="A74" s="27"/>
      <c r="B74" s="175" t="s">
        <v>542</v>
      </c>
      <c r="C74" s="27"/>
      <c r="D74" s="27"/>
      <c r="E74" s="27"/>
      <c r="F74" s="27"/>
      <c r="G74" s="27"/>
      <c r="H74" s="27"/>
      <c r="I74" s="27"/>
      <c r="J74" s="27"/>
      <c r="K74" s="27"/>
      <c r="L74" s="27"/>
      <c r="M74" s="27"/>
    </row>
    <row r="75" spans="1:15">
      <c r="A75" s="27"/>
      <c r="B75" s="176"/>
      <c r="C75" s="27"/>
      <c r="D75" s="27"/>
      <c r="E75" s="27"/>
      <c r="F75" s="27"/>
      <c r="G75" s="27"/>
      <c r="H75" s="27"/>
      <c r="I75" s="27"/>
      <c r="J75" s="27"/>
      <c r="K75" s="27"/>
      <c r="L75" s="27"/>
      <c r="M75" s="27"/>
    </row>
    <row r="76" spans="1:15">
      <c r="A76" s="27"/>
      <c r="B76" s="175" t="s">
        <v>543</v>
      </c>
      <c r="C76" s="27"/>
      <c r="D76" s="27"/>
      <c r="E76" s="27"/>
      <c r="F76" s="27"/>
      <c r="G76" s="27"/>
      <c r="H76" s="27"/>
      <c r="I76" s="27"/>
      <c r="J76" s="27"/>
      <c r="K76" s="27"/>
      <c r="L76" s="27"/>
      <c r="M76" s="27"/>
    </row>
    <row r="77" spans="1:15">
      <c r="A77" s="27"/>
      <c r="B77" s="176" t="s">
        <v>544</v>
      </c>
      <c r="C77" s="27"/>
      <c r="D77" s="27"/>
      <c r="E77" s="27"/>
      <c r="F77" s="27"/>
      <c r="G77" s="27"/>
      <c r="H77" s="27"/>
      <c r="I77" s="27"/>
      <c r="J77" s="27"/>
      <c r="K77" s="27"/>
      <c r="L77" s="27"/>
      <c r="M77" s="27"/>
    </row>
    <row r="78" spans="1:15">
      <c r="A78" s="27"/>
      <c r="B78" s="27" t="s">
        <v>545</v>
      </c>
      <c r="C78" s="27"/>
      <c r="D78" s="27"/>
      <c r="E78" s="27"/>
      <c r="F78" s="27"/>
      <c r="G78" s="27"/>
      <c r="H78" s="27"/>
      <c r="I78" s="27"/>
      <c r="J78" s="27"/>
      <c r="K78" s="27"/>
      <c r="L78" s="27"/>
      <c r="M78" s="27"/>
    </row>
    <row r="79" spans="1:15">
      <c r="A79" s="27"/>
      <c r="B79" s="175" t="s">
        <v>546</v>
      </c>
      <c r="C79" s="27"/>
      <c r="D79" s="27"/>
      <c r="E79" s="27"/>
      <c r="F79" s="27"/>
      <c r="G79" s="27"/>
      <c r="H79" s="27"/>
      <c r="I79" s="27"/>
      <c r="J79" s="27"/>
      <c r="K79" s="27"/>
      <c r="L79" s="27"/>
      <c r="M79" s="27"/>
    </row>
    <row r="80" spans="1:15">
      <c r="A80" s="27"/>
      <c r="B80" s="175" t="s">
        <v>547</v>
      </c>
      <c r="C80" s="27"/>
      <c r="D80" s="27"/>
      <c r="E80" s="27"/>
      <c r="F80" s="27"/>
      <c r="G80" s="27"/>
      <c r="H80" s="27"/>
      <c r="I80" s="27"/>
      <c r="J80" s="27"/>
      <c r="K80" s="27"/>
      <c r="L80" s="27"/>
      <c r="M80" s="27"/>
    </row>
    <row r="81" spans="1:13">
      <c r="A81" s="27"/>
      <c r="B81" s="27" t="s">
        <v>548</v>
      </c>
      <c r="C81" s="27"/>
      <c r="D81" s="27"/>
      <c r="E81" s="27"/>
      <c r="F81" s="27"/>
      <c r="G81" s="27"/>
      <c r="H81" s="27"/>
      <c r="I81" s="27"/>
      <c r="J81" s="27"/>
      <c r="K81" s="27"/>
      <c r="L81" s="27"/>
      <c r="M81" s="27"/>
    </row>
    <row r="82" spans="1:13">
      <c r="A82" s="27"/>
      <c r="B82" s="175" t="s">
        <v>549</v>
      </c>
      <c r="C82" s="27"/>
      <c r="D82" s="27"/>
      <c r="E82" s="27"/>
      <c r="F82" s="27"/>
      <c r="G82" s="27"/>
      <c r="H82" s="27"/>
      <c r="I82" s="27"/>
      <c r="J82" s="27"/>
      <c r="K82" s="27"/>
      <c r="L82" s="27"/>
      <c r="M82" s="27"/>
    </row>
    <row r="83" spans="1:13">
      <c r="A83" s="27"/>
      <c r="B83" s="27"/>
      <c r="C83" s="27"/>
      <c r="D83" s="27"/>
      <c r="E83" s="27"/>
      <c r="F83" s="27"/>
      <c r="G83" s="27"/>
      <c r="H83" s="27"/>
      <c r="I83" s="27"/>
      <c r="J83" s="27"/>
      <c r="K83" s="27"/>
      <c r="L83" s="27"/>
      <c r="M83" s="27"/>
    </row>
    <row r="84" spans="1:13">
      <c r="A84" s="27"/>
      <c r="B84" s="27" t="s">
        <v>550</v>
      </c>
      <c r="C84" s="27"/>
      <c r="D84" s="27"/>
      <c r="E84" s="27"/>
      <c r="F84" s="27"/>
      <c r="G84" s="27"/>
      <c r="H84" s="27"/>
      <c r="I84" s="27"/>
      <c r="J84" s="27"/>
      <c r="K84" s="27"/>
      <c r="L84" s="27"/>
      <c r="M84" s="27"/>
    </row>
    <row r="85" spans="1:13">
      <c r="A85" s="27"/>
      <c r="B85" s="27"/>
      <c r="C85" s="27"/>
      <c r="D85" s="27"/>
      <c r="E85" s="27"/>
      <c r="F85" s="27"/>
      <c r="G85" s="27"/>
      <c r="H85" s="27"/>
      <c r="I85" s="27"/>
      <c r="J85" s="27"/>
      <c r="K85" s="27"/>
      <c r="L85" s="27"/>
      <c r="M85" s="27"/>
    </row>
    <row r="86" spans="1:13">
      <c r="A86" s="27"/>
      <c r="B86" s="27" t="s">
        <v>551</v>
      </c>
      <c r="C86" s="27"/>
      <c r="D86" s="27"/>
      <c r="E86" s="27"/>
      <c r="F86" s="27"/>
      <c r="G86" s="27"/>
      <c r="H86" s="27"/>
      <c r="I86" s="27"/>
      <c r="J86" s="27"/>
      <c r="K86" s="27"/>
      <c r="L86" s="27"/>
      <c r="M86" s="27"/>
    </row>
    <row r="87" spans="1:13">
      <c r="A87" s="27"/>
      <c r="B87" s="27"/>
      <c r="C87" s="27"/>
      <c r="D87" s="27"/>
      <c r="E87" s="27"/>
      <c r="F87" s="27"/>
      <c r="G87" s="27"/>
      <c r="H87" s="27"/>
      <c r="I87" s="27"/>
      <c r="J87" s="27"/>
      <c r="K87" s="27"/>
      <c r="L87" s="27"/>
      <c r="M87" s="27"/>
    </row>
    <row r="88" spans="1:13" ht="23.25">
      <c r="A88" s="27"/>
      <c r="B88" s="169" t="s">
        <v>552</v>
      </c>
      <c r="C88" s="27"/>
      <c r="D88" s="27"/>
      <c r="E88" s="27"/>
      <c r="F88" s="27"/>
      <c r="G88" s="27"/>
      <c r="H88" s="27"/>
      <c r="I88" s="27"/>
      <c r="J88" s="27"/>
      <c r="K88" s="27"/>
      <c r="L88" s="27"/>
      <c r="M88" s="27"/>
    </row>
    <row r="89" spans="1:13">
      <c r="A89" s="27"/>
      <c r="B89" s="27" t="s">
        <v>553</v>
      </c>
      <c r="C89" s="27"/>
      <c r="D89" s="27"/>
      <c r="E89" s="27"/>
      <c r="F89" s="27"/>
      <c r="G89" s="27"/>
      <c r="H89" s="27"/>
      <c r="I89" s="27"/>
      <c r="J89" s="27"/>
      <c r="K89" s="27"/>
      <c r="L89" s="27"/>
      <c r="M89" s="27"/>
    </row>
    <row r="90" spans="1:13">
      <c r="A90" s="27"/>
      <c r="B90" s="28" t="s">
        <v>554</v>
      </c>
      <c r="C90" s="27"/>
      <c r="D90" s="27"/>
      <c r="E90" s="27"/>
      <c r="F90" s="27"/>
      <c r="G90" s="27"/>
      <c r="H90" s="27"/>
      <c r="I90" s="27"/>
      <c r="J90" s="27"/>
      <c r="K90" s="27"/>
      <c r="L90" s="27"/>
      <c r="M90" s="27"/>
    </row>
    <row r="91" spans="1:13">
      <c r="A91" s="27"/>
      <c r="B91" s="176" t="s">
        <v>555</v>
      </c>
      <c r="C91" s="27"/>
      <c r="D91" s="27"/>
      <c r="E91" s="27"/>
      <c r="F91" s="27"/>
      <c r="G91" s="27"/>
      <c r="H91" s="27"/>
      <c r="I91" s="27"/>
      <c r="J91" s="27"/>
      <c r="K91" s="27"/>
      <c r="L91" s="27"/>
      <c r="M91" s="27"/>
    </row>
    <row r="92" spans="1:13">
      <c r="A92" s="27"/>
      <c r="B92" s="176" t="s">
        <v>556</v>
      </c>
      <c r="C92" s="27"/>
      <c r="D92" s="27"/>
      <c r="E92" s="27"/>
      <c r="F92" s="27"/>
      <c r="G92" s="27"/>
      <c r="H92" s="27"/>
      <c r="I92" s="27"/>
      <c r="J92" s="27"/>
      <c r="K92" s="27"/>
      <c r="L92" s="27"/>
      <c r="M92" s="27"/>
    </row>
    <row r="93" spans="1:13">
      <c r="A93" s="27"/>
      <c r="B93" s="176" t="s">
        <v>557</v>
      </c>
      <c r="C93" s="27"/>
      <c r="D93" s="27"/>
      <c r="E93" s="27"/>
      <c r="F93" s="27"/>
      <c r="G93" s="27"/>
      <c r="H93" s="27"/>
      <c r="I93" s="27"/>
      <c r="J93" s="27"/>
      <c r="K93" s="27"/>
      <c r="L93" s="27"/>
      <c r="M93" s="27"/>
    </row>
    <row r="94" spans="1:13">
      <c r="A94" s="27"/>
      <c r="B94" s="27"/>
      <c r="C94" s="27"/>
      <c r="D94" s="27"/>
      <c r="E94" s="27"/>
      <c r="F94" s="27"/>
      <c r="G94" s="27"/>
      <c r="H94" s="27"/>
      <c r="I94" s="27"/>
      <c r="J94" s="27"/>
      <c r="K94" s="27"/>
      <c r="L94" s="27"/>
      <c r="M94" s="27"/>
    </row>
    <row r="95" spans="1:13">
      <c r="A95" s="27"/>
      <c r="B95" s="28" t="s">
        <v>558</v>
      </c>
      <c r="C95" s="27"/>
      <c r="D95" s="27"/>
      <c r="E95" s="27"/>
      <c r="F95" s="27"/>
      <c r="G95" s="27"/>
      <c r="H95" s="27"/>
      <c r="I95" s="27"/>
      <c r="J95" s="27"/>
      <c r="K95" s="27"/>
      <c r="L95" s="27"/>
      <c r="M95" s="27"/>
    </row>
    <row r="96" spans="1:13">
      <c r="A96" s="27"/>
      <c r="B96" s="176" t="s">
        <v>559</v>
      </c>
      <c r="C96" s="27"/>
      <c r="D96" s="27"/>
      <c r="E96" s="27"/>
      <c r="F96" s="27"/>
      <c r="G96" s="27"/>
      <c r="H96" s="27"/>
      <c r="I96" s="27"/>
      <c r="J96" s="27"/>
      <c r="K96" s="27"/>
      <c r="L96" s="27"/>
      <c r="M96" s="27"/>
    </row>
    <row r="97" spans="1:13">
      <c r="A97" s="27"/>
      <c r="B97" s="176" t="s">
        <v>560</v>
      </c>
      <c r="C97" s="27"/>
      <c r="D97" s="27"/>
      <c r="E97" s="27"/>
      <c r="F97" s="27"/>
      <c r="G97" s="27"/>
      <c r="H97" s="27"/>
      <c r="I97" s="27"/>
      <c r="J97" s="27"/>
      <c r="K97" s="27"/>
      <c r="L97" s="27"/>
      <c r="M97" s="27"/>
    </row>
    <row r="98" spans="1:13">
      <c r="A98" s="27"/>
      <c r="B98" s="27"/>
      <c r="C98" s="27"/>
      <c r="D98" s="27"/>
      <c r="E98" s="27"/>
      <c r="F98" s="27"/>
      <c r="G98" s="27"/>
      <c r="H98" s="27"/>
      <c r="I98" s="27"/>
      <c r="J98" s="27"/>
      <c r="K98" s="27"/>
      <c r="L98" s="27"/>
      <c r="M98" s="27"/>
    </row>
    <row r="99" spans="1:13">
      <c r="A99" s="27"/>
      <c r="B99" s="27" t="s">
        <v>561</v>
      </c>
      <c r="C99" s="27"/>
      <c r="D99" s="27"/>
      <c r="E99" s="27"/>
      <c r="F99" s="27"/>
      <c r="G99" s="27"/>
      <c r="H99" s="27"/>
      <c r="I99" s="27"/>
      <c r="J99" s="27"/>
      <c r="K99" s="27"/>
      <c r="L99" s="27"/>
      <c r="M99" s="27"/>
    </row>
    <row r="100" spans="1:13">
      <c r="A100" s="27"/>
      <c r="B100" s="176" t="s">
        <v>562</v>
      </c>
      <c r="C100" s="27"/>
      <c r="D100" s="27"/>
      <c r="E100" s="27"/>
      <c r="F100" s="27"/>
      <c r="G100" s="27"/>
      <c r="H100" s="27"/>
      <c r="I100" s="27"/>
      <c r="J100" s="27"/>
      <c r="K100" s="27"/>
      <c r="L100" s="27"/>
      <c r="M100" s="27"/>
    </row>
    <row r="101" spans="1:13">
      <c r="A101" s="27"/>
      <c r="B101" s="180" t="s">
        <v>563</v>
      </c>
      <c r="C101" s="27"/>
      <c r="D101" s="27"/>
      <c r="E101" s="27"/>
      <c r="F101" s="27"/>
      <c r="G101" s="27"/>
      <c r="H101" s="27"/>
      <c r="I101" s="27"/>
      <c r="J101" s="27"/>
      <c r="K101" s="27"/>
      <c r="L101" s="27"/>
      <c r="M101" s="27"/>
    </row>
    <row r="102" spans="1:13">
      <c r="A102" s="27"/>
      <c r="B102" s="180" t="s">
        <v>564</v>
      </c>
      <c r="C102" s="27"/>
      <c r="D102" s="27"/>
      <c r="E102" s="27"/>
      <c r="F102" s="27"/>
      <c r="G102" s="27"/>
      <c r="H102" s="27"/>
      <c r="I102" s="27"/>
      <c r="J102" s="27"/>
      <c r="K102" s="27"/>
      <c r="L102" s="27"/>
      <c r="M102" s="27"/>
    </row>
    <row r="103" spans="1:13">
      <c r="A103" s="27"/>
      <c r="B103" s="27"/>
      <c r="C103" s="27"/>
      <c r="D103" s="27"/>
      <c r="E103" s="27"/>
      <c r="F103" s="27"/>
      <c r="G103" s="27"/>
      <c r="H103" s="27"/>
      <c r="I103" s="27"/>
      <c r="J103" s="27"/>
      <c r="K103" s="27"/>
      <c r="L103" s="27"/>
      <c r="M103" s="27"/>
    </row>
    <row r="104" spans="1:13" ht="23.25">
      <c r="A104" s="27"/>
      <c r="B104" s="169" t="s">
        <v>565</v>
      </c>
      <c r="C104" s="27"/>
      <c r="D104" s="27"/>
      <c r="E104" s="27"/>
      <c r="F104" s="27"/>
      <c r="G104" s="27"/>
      <c r="H104" s="27"/>
      <c r="I104" s="27"/>
      <c r="J104" s="27"/>
      <c r="K104" s="27"/>
      <c r="L104" s="27"/>
      <c r="M104" s="27"/>
    </row>
    <row r="105" spans="1:13">
      <c r="A105" s="27"/>
      <c r="B105" s="27" t="s">
        <v>566</v>
      </c>
      <c r="C105" s="27"/>
      <c r="D105" s="27"/>
      <c r="E105" s="27"/>
      <c r="F105" s="27"/>
      <c r="G105" s="27"/>
      <c r="H105" s="27"/>
      <c r="I105" s="27"/>
      <c r="J105" s="27"/>
      <c r="K105" s="27"/>
      <c r="L105" s="27"/>
      <c r="M105" s="27"/>
    </row>
    <row r="106" spans="1:13" ht="18">
      <c r="A106" s="27"/>
      <c r="B106" s="183" t="s">
        <v>567</v>
      </c>
      <c r="C106" s="27"/>
      <c r="D106" s="27"/>
      <c r="E106" s="27"/>
      <c r="F106" s="27"/>
      <c r="G106" s="27"/>
      <c r="H106" s="27"/>
      <c r="I106" s="27"/>
      <c r="J106" s="27"/>
      <c r="K106" s="27"/>
      <c r="L106" s="27"/>
      <c r="M106" s="27"/>
    </row>
    <row r="107" spans="1:13">
      <c r="A107" s="27"/>
      <c r="B107" s="27" t="s">
        <v>568</v>
      </c>
      <c r="C107" s="27"/>
      <c r="D107" s="27"/>
      <c r="E107" s="27"/>
      <c r="F107" s="27"/>
      <c r="G107" s="27"/>
      <c r="H107" s="27"/>
      <c r="I107" s="27"/>
      <c r="J107" s="27"/>
      <c r="K107" s="27"/>
      <c r="L107" s="27"/>
      <c r="M107" s="27"/>
    </row>
    <row r="108" spans="1:13">
      <c r="A108" s="27"/>
      <c r="B108" s="27" t="s">
        <v>569</v>
      </c>
      <c r="C108" s="27"/>
      <c r="D108" s="27"/>
      <c r="E108" s="27"/>
      <c r="F108" s="27"/>
      <c r="G108" s="27"/>
      <c r="H108" s="27"/>
      <c r="I108" s="27"/>
      <c r="J108" s="27"/>
      <c r="K108" s="27"/>
      <c r="L108" s="27"/>
      <c r="M108" s="27"/>
    </row>
    <row r="109" spans="1:13">
      <c r="A109" s="27"/>
      <c r="B109" s="176" t="s">
        <v>570</v>
      </c>
      <c r="C109" s="27"/>
      <c r="D109" s="27"/>
      <c r="E109" s="27"/>
      <c r="F109" s="27"/>
      <c r="G109" s="27"/>
      <c r="H109" s="27"/>
      <c r="I109" s="27"/>
      <c r="J109" s="27"/>
      <c r="K109" s="27"/>
      <c r="L109" s="27"/>
      <c r="M109" s="27"/>
    </row>
    <row r="110" spans="1:13">
      <c r="A110" s="27"/>
      <c r="B110" s="175" t="s">
        <v>571</v>
      </c>
      <c r="C110" s="27"/>
      <c r="D110" s="27"/>
      <c r="E110" s="27"/>
      <c r="F110" s="27"/>
      <c r="G110" s="27"/>
      <c r="H110" s="27"/>
      <c r="I110" s="27"/>
      <c r="J110" s="27"/>
      <c r="K110" s="27"/>
      <c r="L110" s="27"/>
      <c r="M110" s="27"/>
    </row>
    <row r="111" spans="1:13">
      <c r="A111" s="27"/>
      <c r="B111" s="27"/>
      <c r="C111" s="27"/>
      <c r="D111" s="27"/>
      <c r="E111" s="27"/>
      <c r="F111" s="27"/>
      <c r="G111" s="27"/>
      <c r="H111" s="27"/>
      <c r="I111" s="27"/>
      <c r="J111" s="27"/>
      <c r="K111" s="27"/>
      <c r="L111" s="27"/>
      <c r="M111" s="27"/>
    </row>
    <row r="112" spans="1:13" ht="18">
      <c r="A112" s="27"/>
      <c r="B112" s="183" t="s">
        <v>572</v>
      </c>
      <c r="C112" s="27"/>
      <c r="D112" s="27"/>
      <c r="E112" s="27"/>
      <c r="F112" s="27"/>
      <c r="G112" s="27"/>
      <c r="H112" s="27"/>
      <c r="I112" s="27"/>
      <c r="J112" s="27"/>
      <c r="K112" s="27"/>
      <c r="L112" s="27"/>
      <c r="M112" s="27"/>
    </row>
    <row r="113" spans="1:13">
      <c r="A113" s="27"/>
      <c r="B113" s="27" t="s">
        <v>573</v>
      </c>
      <c r="C113" s="27"/>
      <c r="D113" s="27"/>
      <c r="E113" s="27"/>
      <c r="F113" s="27"/>
      <c r="G113" s="27"/>
      <c r="H113" s="27"/>
      <c r="I113" s="27"/>
      <c r="J113" s="27"/>
      <c r="K113" s="27"/>
      <c r="L113" s="27"/>
      <c r="M113" s="27"/>
    </row>
    <row r="114" spans="1:13">
      <c r="A114" s="27"/>
      <c r="B114" s="175" t="s">
        <v>574</v>
      </c>
      <c r="C114" s="27"/>
      <c r="D114" s="27"/>
      <c r="E114" s="27"/>
      <c r="F114" s="27"/>
      <c r="G114" s="27"/>
      <c r="H114" s="27"/>
      <c r="I114" s="27"/>
      <c r="J114" s="27"/>
      <c r="K114" s="27"/>
      <c r="L114" s="27"/>
      <c r="M114" s="27"/>
    </row>
    <row r="115" spans="1:13">
      <c r="A115" s="27"/>
      <c r="B115" s="175" t="s">
        <v>575</v>
      </c>
      <c r="C115" s="27"/>
      <c r="D115" s="27"/>
      <c r="E115" s="27"/>
      <c r="F115" s="27"/>
      <c r="G115" s="27"/>
      <c r="H115" s="27"/>
      <c r="I115" s="27"/>
      <c r="J115" s="27"/>
      <c r="K115" s="27"/>
      <c r="L115" s="27"/>
      <c r="M115" s="27"/>
    </row>
    <row r="116" spans="1:13">
      <c r="A116" s="27"/>
      <c r="B116" s="27" t="s">
        <v>576</v>
      </c>
      <c r="C116" s="27"/>
      <c r="D116" s="27"/>
      <c r="E116" s="27"/>
      <c r="F116" s="27"/>
      <c r="G116" s="27"/>
      <c r="H116" s="27"/>
      <c r="I116" s="27"/>
      <c r="J116" s="27"/>
      <c r="K116" s="27"/>
      <c r="L116" s="27"/>
      <c r="M116" s="27"/>
    </row>
    <row r="117" spans="1:13">
      <c r="A117" s="27"/>
      <c r="B117" s="27" t="s">
        <v>577</v>
      </c>
      <c r="C117" s="27"/>
      <c r="D117" s="27"/>
      <c r="E117" s="27"/>
      <c r="F117" s="27"/>
      <c r="G117" s="27"/>
      <c r="H117" s="27"/>
      <c r="I117" s="27"/>
      <c r="J117" s="27"/>
      <c r="K117" s="27"/>
      <c r="L117" s="27"/>
      <c r="M117" s="27"/>
    </row>
    <row r="118" spans="1:13">
      <c r="A118" s="27"/>
      <c r="B118" s="27"/>
      <c r="C118" s="27"/>
      <c r="D118" s="27"/>
      <c r="E118" s="27"/>
      <c r="F118" s="27"/>
      <c r="G118" s="27"/>
      <c r="H118" s="27"/>
      <c r="I118" s="27"/>
      <c r="J118" s="27"/>
      <c r="K118" s="27"/>
      <c r="L118" s="27"/>
      <c r="M118" s="27"/>
    </row>
    <row r="119" spans="1:13" ht="23.25">
      <c r="A119" s="27"/>
      <c r="B119" s="169" t="s">
        <v>578</v>
      </c>
      <c r="C119" s="27"/>
      <c r="D119" s="27"/>
      <c r="E119" s="27"/>
      <c r="F119" s="27"/>
      <c r="G119" s="27"/>
      <c r="H119" s="27"/>
      <c r="I119" s="27"/>
      <c r="J119" s="27"/>
      <c r="K119" s="27"/>
      <c r="L119" s="27"/>
      <c r="M119" s="27"/>
    </row>
    <row r="120" spans="1:13">
      <c r="A120" s="27"/>
      <c r="B120" s="27" t="s">
        <v>579</v>
      </c>
      <c r="C120" s="27"/>
      <c r="D120" s="27"/>
      <c r="E120" s="27"/>
      <c r="F120" s="27"/>
      <c r="G120" s="27"/>
      <c r="H120" s="27"/>
      <c r="I120" s="27"/>
      <c r="J120" s="27"/>
      <c r="K120" s="27"/>
      <c r="L120" s="27"/>
      <c r="M120" s="27"/>
    </row>
    <row r="121" spans="1:13">
      <c r="A121" s="27"/>
      <c r="B121" s="175" t="s">
        <v>580</v>
      </c>
      <c r="C121" s="27"/>
      <c r="D121" s="27"/>
      <c r="E121" s="27"/>
      <c r="F121" s="27"/>
      <c r="G121" s="27"/>
      <c r="H121" s="27"/>
      <c r="I121" s="27"/>
      <c r="J121" s="27"/>
      <c r="K121" s="27"/>
      <c r="L121" s="27"/>
      <c r="M121" s="27"/>
    </row>
    <row r="122" spans="1:13">
      <c r="A122" s="27"/>
      <c r="B122" s="176" t="s">
        <v>581</v>
      </c>
      <c r="C122" s="27"/>
      <c r="D122" s="27"/>
      <c r="E122" s="27"/>
      <c r="F122" s="27"/>
      <c r="G122" s="27"/>
      <c r="H122" s="27"/>
      <c r="I122" s="27"/>
      <c r="J122" s="27"/>
      <c r="K122" s="27"/>
      <c r="L122" s="27"/>
      <c r="M122" s="27"/>
    </row>
    <row r="123" spans="1:13">
      <c r="A123" s="27"/>
      <c r="B123" s="176" t="s">
        <v>582</v>
      </c>
      <c r="C123" s="27"/>
      <c r="D123" s="27"/>
      <c r="E123" s="27"/>
      <c r="F123" s="27"/>
      <c r="G123" s="27"/>
      <c r="H123" s="27"/>
      <c r="I123" s="27"/>
      <c r="J123" s="27"/>
      <c r="K123" s="27"/>
      <c r="L123" s="27"/>
      <c r="M123" s="27"/>
    </row>
    <row r="124" spans="1:13">
      <c r="A124" s="27"/>
      <c r="B124" s="176" t="s">
        <v>583</v>
      </c>
      <c r="C124" s="27"/>
      <c r="D124" s="27"/>
      <c r="E124" s="27"/>
      <c r="F124" s="27"/>
      <c r="G124" s="27"/>
      <c r="H124" s="27"/>
      <c r="I124" s="27"/>
      <c r="J124" s="27"/>
      <c r="K124" s="27"/>
      <c r="L124" s="27"/>
      <c r="M124" s="27"/>
    </row>
    <row r="125" spans="1:13">
      <c r="A125" s="27"/>
      <c r="B125" s="27"/>
      <c r="C125" s="27"/>
      <c r="D125" s="27"/>
      <c r="E125" s="27"/>
      <c r="F125" s="27"/>
      <c r="G125" s="27"/>
      <c r="H125" s="27"/>
      <c r="I125" s="27"/>
      <c r="J125" s="27"/>
      <c r="K125" s="27"/>
      <c r="L125" s="27"/>
      <c r="M125" s="27"/>
    </row>
    <row r="126" spans="1:13" ht="23.25">
      <c r="A126" s="27"/>
      <c r="B126" s="169" t="s">
        <v>584</v>
      </c>
      <c r="C126" s="27"/>
      <c r="D126" s="27"/>
      <c r="E126" s="27"/>
      <c r="F126" s="27"/>
      <c r="G126" s="27"/>
      <c r="H126" s="27"/>
      <c r="I126" s="27"/>
      <c r="J126" s="27"/>
      <c r="K126" s="27"/>
      <c r="L126" s="27"/>
      <c r="M126" s="27"/>
    </row>
    <row r="127" spans="1:13">
      <c r="A127" s="27"/>
      <c r="B127" s="27" t="s">
        <v>585</v>
      </c>
      <c r="C127" s="27"/>
      <c r="D127" s="27"/>
      <c r="E127" s="27"/>
      <c r="F127" s="27"/>
      <c r="G127" s="27"/>
      <c r="H127" s="27"/>
      <c r="I127" s="27"/>
      <c r="J127" s="27"/>
      <c r="K127" s="27"/>
      <c r="L127" s="27"/>
      <c r="M127" s="27"/>
    </row>
    <row r="128" spans="1:13">
      <c r="A128" s="27"/>
      <c r="B128" s="176" t="s">
        <v>586</v>
      </c>
      <c r="C128" s="27"/>
      <c r="D128" s="27"/>
      <c r="E128" s="27"/>
      <c r="F128" s="27"/>
      <c r="G128" s="27"/>
      <c r="H128" s="27"/>
      <c r="I128" s="27"/>
      <c r="J128" s="27"/>
      <c r="K128" s="27"/>
      <c r="L128" s="27"/>
      <c r="M128" s="27"/>
    </row>
    <row r="129" spans="1:13">
      <c r="A129" s="27"/>
      <c r="B129" s="176" t="s">
        <v>587</v>
      </c>
      <c r="C129" s="27"/>
      <c r="D129" s="27"/>
      <c r="E129" s="27"/>
      <c r="F129" s="27"/>
      <c r="G129" s="27"/>
      <c r="H129" s="27"/>
      <c r="I129" s="27"/>
      <c r="J129" s="27"/>
      <c r="K129" s="27"/>
      <c r="L129" s="27"/>
      <c r="M129" s="27"/>
    </row>
    <row r="130" spans="1:13">
      <c r="A130" s="27"/>
      <c r="B130" s="27"/>
      <c r="C130" s="27"/>
      <c r="D130" s="27"/>
      <c r="E130" s="27"/>
      <c r="F130" s="27"/>
      <c r="G130" s="27"/>
      <c r="H130" s="27"/>
      <c r="I130" s="27"/>
      <c r="J130" s="27"/>
      <c r="K130" s="27"/>
      <c r="L130" s="27"/>
      <c r="M130" s="27"/>
    </row>
    <row r="131" spans="1:13">
      <c r="A131" s="27"/>
      <c r="B131" s="27" t="s">
        <v>588</v>
      </c>
      <c r="C131" s="27"/>
      <c r="D131" s="27"/>
      <c r="E131" s="27"/>
      <c r="F131" s="27"/>
      <c r="G131" s="27"/>
      <c r="H131" s="27"/>
      <c r="I131" s="27"/>
      <c r="J131" s="27"/>
      <c r="K131" s="27"/>
      <c r="L131" s="27"/>
      <c r="M131" s="27"/>
    </row>
    <row r="132" spans="1:13">
      <c r="A132" s="27"/>
      <c r="B132" s="175" t="s">
        <v>589</v>
      </c>
      <c r="C132" s="27"/>
      <c r="D132" s="27"/>
      <c r="E132" s="27"/>
      <c r="F132" s="27"/>
      <c r="G132" s="27"/>
      <c r="H132" s="27"/>
      <c r="I132" s="27"/>
      <c r="J132" s="27"/>
      <c r="K132" s="27"/>
      <c r="L132" s="27"/>
      <c r="M132" s="27"/>
    </row>
    <row r="133" spans="1:13">
      <c r="A133" s="27"/>
      <c r="B133" s="175" t="s">
        <v>33</v>
      </c>
      <c r="C133" s="27"/>
      <c r="D133" s="27"/>
      <c r="E133" s="27"/>
      <c r="F133" s="27"/>
      <c r="G133" s="27"/>
      <c r="H133" s="27"/>
      <c r="I133" s="27"/>
      <c r="J133" s="27"/>
      <c r="K133" s="27"/>
      <c r="L133" s="27"/>
      <c r="M133" s="27"/>
    </row>
    <row r="134" spans="1:13">
      <c r="A134" s="27"/>
      <c r="B134" s="175" t="s">
        <v>590</v>
      </c>
      <c r="C134" s="27"/>
      <c r="D134" s="27"/>
      <c r="E134" s="27"/>
      <c r="F134" s="27"/>
      <c r="G134" s="27"/>
      <c r="H134" s="27"/>
      <c r="I134" s="27"/>
      <c r="J134" s="27"/>
      <c r="K134" s="27"/>
      <c r="L134" s="27"/>
      <c r="M134" s="27"/>
    </row>
    <row r="135" spans="1:13">
      <c r="A135" s="27"/>
      <c r="B135" s="176"/>
      <c r="C135" s="27"/>
      <c r="D135" s="27"/>
      <c r="E135" s="27"/>
      <c r="F135" s="27"/>
      <c r="G135" s="27"/>
      <c r="H135" s="27"/>
      <c r="I135" s="27"/>
      <c r="J135" s="27"/>
      <c r="K135" s="27"/>
      <c r="L135" s="27"/>
      <c r="M135" s="27"/>
    </row>
    <row r="136" spans="1:13">
      <c r="A136" s="27"/>
      <c r="B136" s="175" t="s">
        <v>591</v>
      </c>
      <c r="C136" s="27"/>
      <c r="D136" s="27"/>
      <c r="E136" s="27"/>
      <c r="F136" s="27"/>
      <c r="G136" s="27"/>
      <c r="H136" s="27"/>
      <c r="I136" s="27"/>
      <c r="J136" s="27"/>
      <c r="K136" s="27"/>
      <c r="L136" s="27"/>
      <c r="M136" s="27"/>
    </row>
    <row r="137" spans="1:13">
      <c r="A137" s="27"/>
      <c r="B137" s="176" t="s">
        <v>592</v>
      </c>
      <c r="C137" s="27"/>
      <c r="D137" s="27"/>
      <c r="E137" s="27"/>
      <c r="F137" s="27"/>
      <c r="G137" s="27"/>
      <c r="H137" s="27"/>
      <c r="I137" s="27"/>
      <c r="J137" s="27"/>
      <c r="K137" s="27"/>
      <c r="L137" s="27"/>
      <c r="M137" s="27"/>
    </row>
    <row r="138" spans="1:13">
      <c r="A138" s="27"/>
      <c r="B138" s="27" t="s">
        <v>593</v>
      </c>
      <c r="C138" s="27"/>
      <c r="D138" s="27"/>
      <c r="E138" s="27"/>
      <c r="F138" s="27"/>
      <c r="G138" s="27"/>
      <c r="H138" s="27"/>
      <c r="I138" s="27"/>
      <c r="J138" s="27"/>
      <c r="K138" s="27"/>
      <c r="L138" s="27"/>
      <c r="M138" s="27"/>
    </row>
    <row r="139" spans="1:13">
      <c r="A139" s="27"/>
      <c r="B139" s="27"/>
      <c r="C139" s="27"/>
      <c r="D139" s="27"/>
      <c r="E139" s="27"/>
      <c r="F139" s="27"/>
      <c r="G139" s="27"/>
      <c r="H139" s="27"/>
      <c r="I139" s="27"/>
      <c r="J139" s="27"/>
      <c r="K139" s="27"/>
      <c r="L139" s="27"/>
      <c r="M139" s="27"/>
    </row>
    <row r="140" spans="1:13" ht="23.25">
      <c r="A140" s="27"/>
      <c r="B140" s="169" t="s">
        <v>594</v>
      </c>
      <c r="C140" s="27"/>
      <c r="D140" s="27"/>
      <c r="E140" s="27"/>
      <c r="F140" s="27"/>
      <c r="G140" s="27"/>
      <c r="H140" s="27"/>
      <c r="I140" s="27"/>
      <c r="J140" s="27"/>
      <c r="K140" s="27"/>
      <c r="L140" s="27"/>
      <c r="M140" s="27"/>
    </row>
    <row r="141" spans="1:13">
      <c r="A141" s="27"/>
      <c r="B141" s="27"/>
      <c r="C141" s="27"/>
      <c r="D141" s="27"/>
      <c r="E141" s="27"/>
      <c r="F141" s="27"/>
      <c r="G141" s="27"/>
      <c r="H141" s="27"/>
      <c r="I141" s="27"/>
      <c r="J141" s="27"/>
      <c r="K141" s="27"/>
      <c r="L141" s="27"/>
      <c r="M141" s="27"/>
    </row>
    <row r="142" spans="1:13" ht="18">
      <c r="A142" s="27"/>
      <c r="B142" s="183" t="s">
        <v>595</v>
      </c>
      <c r="C142" s="27"/>
      <c r="D142" s="27"/>
      <c r="E142" s="27"/>
      <c r="F142" s="27"/>
      <c r="G142" s="27"/>
      <c r="H142" s="27"/>
      <c r="I142" s="27"/>
      <c r="J142" s="27"/>
      <c r="K142" s="27"/>
      <c r="L142" s="27"/>
      <c r="M142" s="27"/>
    </row>
    <row r="143" spans="1:13">
      <c r="A143" s="27"/>
      <c r="B143" s="176" t="s">
        <v>596</v>
      </c>
      <c r="C143" s="27"/>
      <c r="D143" s="27"/>
      <c r="E143" s="27"/>
      <c r="F143" s="27"/>
      <c r="G143" s="27"/>
      <c r="H143" s="27"/>
      <c r="I143" s="27"/>
      <c r="J143" s="27"/>
      <c r="K143" s="27"/>
      <c r="L143" s="27"/>
      <c r="M143" s="27"/>
    </row>
    <row r="144" spans="1:13">
      <c r="A144" s="27"/>
      <c r="B144" s="176" t="s">
        <v>597</v>
      </c>
      <c r="C144" s="27"/>
      <c r="D144" s="27"/>
      <c r="E144" s="27"/>
      <c r="F144" s="27"/>
      <c r="G144" s="27"/>
      <c r="H144" s="27"/>
      <c r="I144" s="27"/>
      <c r="J144" s="27"/>
      <c r="K144" s="27"/>
      <c r="L144" s="27"/>
      <c r="M144" s="27"/>
    </row>
    <row r="145" spans="1:13">
      <c r="A145" s="27"/>
      <c r="B145" s="175" t="s">
        <v>598</v>
      </c>
      <c r="C145" s="27"/>
      <c r="D145" s="27"/>
      <c r="E145" s="27"/>
      <c r="F145" s="27"/>
      <c r="G145" s="27"/>
      <c r="H145" s="27"/>
      <c r="I145" s="27"/>
      <c r="J145" s="27"/>
      <c r="K145" s="27"/>
      <c r="L145" s="27"/>
      <c r="M145" s="27"/>
    </row>
    <row r="146" spans="1:13">
      <c r="A146" s="27"/>
      <c r="B146" s="27"/>
      <c r="C146" s="27"/>
      <c r="D146" s="27"/>
      <c r="E146" s="27"/>
      <c r="F146" s="27"/>
      <c r="G146" s="27"/>
      <c r="H146" s="27"/>
      <c r="I146" s="27"/>
      <c r="J146" s="27"/>
      <c r="K146" s="27"/>
      <c r="L146" s="27"/>
      <c r="M146" s="27"/>
    </row>
    <row r="147" spans="1:13" ht="18">
      <c r="A147" s="27"/>
      <c r="B147" s="183" t="s">
        <v>599</v>
      </c>
      <c r="C147" s="27"/>
      <c r="D147" s="27"/>
      <c r="E147" s="27"/>
      <c r="F147" s="27"/>
      <c r="G147" s="27"/>
      <c r="H147" s="27"/>
      <c r="I147" s="27"/>
      <c r="J147" s="27"/>
      <c r="K147" s="27"/>
      <c r="L147" s="27"/>
      <c r="M147" s="27"/>
    </row>
    <row r="148" spans="1:13">
      <c r="A148" s="27"/>
      <c r="B148" s="176" t="s">
        <v>600</v>
      </c>
      <c r="C148" s="27"/>
      <c r="D148" s="27"/>
      <c r="E148" s="27"/>
      <c r="F148" s="27"/>
      <c r="G148" s="27"/>
      <c r="H148" s="27"/>
      <c r="I148" s="27"/>
      <c r="J148" s="27"/>
      <c r="K148" s="27"/>
      <c r="L148" s="27"/>
      <c r="M148" s="27"/>
    </row>
    <row r="149" spans="1:13">
      <c r="A149" s="27"/>
      <c r="B149" s="176" t="s">
        <v>601</v>
      </c>
      <c r="C149" s="27"/>
      <c r="D149" s="27"/>
      <c r="E149" s="27"/>
      <c r="F149" s="27"/>
      <c r="G149" s="27"/>
      <c r="H149" s="27"/>
      <c r="I149" s="27"/>
      <c r="J149" s="27"/>
      <c r="K149" s="27"/>
      <c r="L149" s="27"/>
      <c r="M149" s="27"/>
    </row>
    <row r="150" spans="1:13">
      <c r="A150" s="27"/>
      <c r="B150" s="185" t="s">
        <v>602</v>
      </c>
      <c r="C150" s="27"/>
      <c r="D150" s="27"/>
      <c r="E150" s="27"/>
      <c r="F150" s="27"/>
      <c r="G150" s="27"/>
      <c r="H150" s="27"/>
      <c r="I150" s="27"/>
      <c r="J150" s="27"/>
      <c r="K150" s="27"/>
      <c r="L150" s="27"/>
      <c r="M150" s="27"/>
    </row>
    <row r="151" spans="1:13">
      <c r="A151" s="27"/>
      <c r="B151" s="27" t="s">
        <v>603</v>
      </c>
      <c r="C151" s="27"/>
      <c r="D151" s="27"/>
      <c r="E151" s="27"/>
      <c r="F151" s="27"/>
      <c r="G151" s="27"/>
      <c r="H151" s="27"/>
      <c r="I151" s="27"/>
      <c r="J151" s="27"/>
      <c r="K151" s="27"/>
      <c r="L151" s="27"/>
      <c r="M151" s="27"/>
    </row>
    <row r="152" spans="1:13">
      <c r="A152" s="27"/>
      <c r="B152" s="27"/>
      <c r="C152" s="27"/>
      <c r="D152" s="27"/>
      <c r="E152" s="27"/>
      <c r="F152" s="27"/>
      <c r="G152" s="27"/>
      <c r="H152" s="27"/>
      <c r="I152" s="27"/>
      <c r="J152" s="27"/>
      <c r="K152" s="27"/>
      <c r="L152" s="27"/>
      <c r="M152" s="27"/>
    </row>
    <row r="153" spans="1:13" ht="23.25">
      <c r="A153" s="27"/>
      <c r="B153" s="169" t="s">
        <v>604</v>
      </c>
      <c r="C153" s="27"/>
      <c r="D153" s="27"/>
      <c r="E153" s="27"/>
      <c r="F153" s="27"/>
      <c r="G153" s="27"/>
      <c r="H153" s="27"/>
      <c r="I153" s="27"/>
      <c r="J153" s="27"/>
      <c r="K153" s="27"/>
      <c r="L153" s="27"/>
      <c r="M153" s="27"/>
    </row>
    <row r="154" spans="1:13" ht="18">
      <c r="A154" s="27"/>
      <c r="B154" s="183" t="s">
        <v>605</v>
      </c>
      <c r="C154" s="27"/>
      <c r="D154" s="27"/>
      <c r="E154" s="27"/>
      <c r="F154" s="27"/>
      <c r="G154" s="27"/>
      <c r="H154" s="27"/>
      <c r="I154" s="27"/>
      <c r="J154" s="27"/>
      <c r="K154" s="27"/>
      <c r="L154" s="27"/>
      <c r="M154" s="27"/>
    </row>
    <row r="155" spans="1:13">
      <c r="A155" s="27"/>
      <c r="B155" s="176" t="s">
        <v>606</v>
      </c>
      <c r="C155" s="27"/>
      <c r="D155" s="27"/>
      <c r="E155" s="27"/>
      <c r="F155" s="27"/>
      <c r="G155" s="27"/>
      <c r="H155" s="27"/>
      <c r="I155" s="27"/>
      <c r="J155" s="27"/>
      <c r="K155" s="27"/>
      <c r="L155" s="27"/>
      <c r="M155" s="27"/>
    </row>
    <row r="156" spans="1:13">
      <c r="A156" s="27"/>
      <c r="B156" s="175" t="s">
        <v>607</v>
      </c>
      <c r="C156" s="27"/>
      <c r="D156" s="27"/>
      <c r="E156" s="27"/>
      <c r="F156" s="27"/>
      <c r="G156" s="27"/>
      <c r="H156" s="27"/>
      <c r="I156" s="27"/>
      <c r="J156" s="27"/>
      <c r="K156" s="27"/>
      <c r="L156" s="27"/>
      <c r="M156" s="27"/>
    </row>
    <row r="157" spans="1:13">
      <c r="A157" s="27"/>
      <c r="B157" s="176" t="s">
        <v>608</v>
      </c>
      <c r="C157" s="27"/>
      <c r="D157" s="27"/>
      <c r="E157" s="27"/>
      <c r="F157" s="27"/>
      <c r="G157" s="27"/>
      <c r="H157" s="27"/>
      <c r="I157" s="27"/>
      <c r="J157" s="27"/>
      <c r="K157" s="27"/>
      <c r="L157" s="27"/>
      <c r="M157" s="27"/>
    </row>
    <row r="158" spans="1:13">
      <c r="A158" s="27"/>
      <c r="B158" s="176" t="s">
        <v>609</v>
      </c>
      <c r="C158" s="27"/>
      <c r="D158" s="27"/>
      <c r="E158" s="27"/>
      <c r="F158" s="27"/>
      <c r="G158" s="27"/>
      <c r="H158" s="27"/>
      <c r="I158" s="27"/>
      <c r="J158" s="27"/>
      <c r="K158" s="27"/>
      <c r="L158" s="27"/>
      <c r="M158" s="27"/>
    </row>
    <row r="159" spans="1:13">
      <c r="A159" s="27"/>
      <c r="B159" s="175" t="s">
        <v>610</v>
      </c>
      <c r="C159" s="27"/>
      <c r="D159" s="27"/>
      <c r="E159" s="27"/>
      <c r="F159" s="27"/>
      <c r="G159" s="27"/>
      <c r="H159" s="27"/>
      <c r="I159" s="27"/>
      <c r="J159" s="27"/>
      <c r="K159" s="27"/>
      <c r="L159" s="27"/>
      <c r="M159" s="27"/>
    </row>
    <row r="160" spans="1:13">
      <c r="A160" s="27"/>
      <c r="B160" s="27" t="s">
        <v>611</v>
      </c>
      <c r="C160" s="27"/>
      <c r="D160" s="27"/>
      <c r="E160" s="27"/>
      <c r="F160" s="27"/>
      <c r="G160" s="27"/>
      <c r="H160" s="27"/>
      <c r="I160" s="27"/>
      <c r="J160" s="27"/>
      <c r="K160" s="27"/>
      <c r="L160" s="27"/>
      <c r="M160" s="27"/>
    </row>
    <row r="161" spans="1:13">
      <c r="A161" s="27"/>
      <c r="B161" s="27"/>
      <c r="C161" s="27"/>
      <c r="D161" s="27"/>
      <c r="E161" s="27"/>
      <c r="F161" s="27"/>
      <c r="G161" s="27"/>
      <c r="H161" s="27"/>
      <c r="I161" s="27"/>
      <c r="J161" s="27"/>
      <c r="K161" s="27"/>
      <c r="L161" s="27"/>
      <c r="M161" s="27"/>
    </row>
    <row r="162" spans="1:13" ht="18">
      <c r="A162" s="27"/>
      <c r="B162" s="183" t="s">
        <v>612</v>
      </c>
      <c r="C162" s="27"/>
      <c r="D162" s="27"/>
      <c r="E162" s="27"/>
      <c r="F162" s="27"/>
      <c r="G162" s="27"/>
      <c r="H162" s="27"/>
      <c r="I162" s="27"/>
      <c r="J162" s="27"/>
      <c r="K162" s="27"/>
      <c r="L162" s="27"/>
      <c r="M162" s="27"/>
    </row>
    <row r="163" spans="1:13">
      <c r="A163" s="27"/>
      <c r="B163" s="176" t="s">
        <v>613</v>
      </c>
      <c r="C163" s="27"/>
      <c r="D163" s="27"/>
      <c r="E163" s="27"/>
      <c r="F163" s="27"/>
      <c r="G163" s="27"/>
      <c r="H163" s="27"/>
      <c r="I163" s="27"/>
      <c r="J163" s="27"/>
      <c r="K163" s="27"/>
      <c r="L163" s="27"/>
      <c r="M163" s="27"/>
    </row>
    <row r="164" spans="1:13">
      <c r="A164" s="27"/>
      <c r="B164" s="185" t="s">
        <v>614</v>
      </c>
      <c r="C164" s="27"/>
      <c r="D164" s="27"/>
      <c r="E164" s="27"/>
      <c r="F164" s="27"/>
      <c r="G164" s="27"/>
      <c r="H164" s="27"/>
      <c r="I164" s="27"/>
      <c r="J164" s="27"/>
      <c r="K164" s="27"/>
      <c r="L164" s="27"/>
      <c r="M164" s="27"/>
    </row>
    <row r="165" spans="1:13">
      <c r="A165" s="27"/>
      <c r="B165" s="185"/>
      <c r="C165" s="27"/>
      <c r="D165" s="27"/>
      <c r="E165" s="27"/>
      <c r="F165" s="27"/>
      <c r="G165" s="27"/>
      <c r="H165" s="27"/>
      <c r="I165" s="27"/>
      <c r="J165" s="27"/>
      <c r="K165" s="27"/>
      <c r="L165" s="27"/>
      <c r="M165" s="27"/>
    </row>
    <row r="166" spans="1:13">
      <c r="A166" s="27"/>
      <c r="B166" s="27" t="s">
        <v>615</v>
      </c>
      <c r="C166" s="27"/>
      <c r="D166" s="27"/>
      <c r="E166" s="27"/>
      <c r="F166" s="27"/>
      <c r="G166" s="27"/>
      <c r="H166" s="27"/>
      <c r="I166" s="27"/>
      <c r="J166" s="27"/>
      <c r="K166" s="27"/>
      <c r="L166" s="27"/>
      <c r="M166" s="27"/>
    </row>
    <row r="167" spans="1:13">
      <c r="A167" s="27"/>
      <c r="B167" s="185" t="s">
        <v>616</v>
      </c>
      <c r="C167" s="27"/>
      <c r="D167" s="27"/>
      <c r="E167" s="27"/>
      <c r="F167" s="27"/>
      <c r="G167" s="27"/>
      <c r="H167" s="27"/>
      <c r="I167" s="27"/>
      <c r="J167" s="27"/>
      <c r="K167" s="27"/>
      <c r="L167" s="27"/>
      <c r="M167" s="27"/>
    </row>
    <row r="168" spans="1:13">
      <c r="A168" s="27"/>
      <c r="B168" s="27"/>
      <c r="C168" s="27"/>
      <c r="D168" s="27"/>
      <c r="E168" s="27"/>
      <c r="F168" s="27"/>
      <c r="G168" s="27"/>
      <c r="H168" s="27"/>
      <c r="I168" s="27"/>
      <c r="J168" s="27"/>
      <c r="K168" s="27"/>
      <c r="L168" s="27"/>
      <c r="M168" s="27"/>
    </row>
    <row r="169" spans="1:13">
      <c r="A169" s="27"/>
      <c r="B169" s="27" t="s">
        <v>617</v>
      </c>
      <c r="C169" s="27"/>
      <c r="D169" s="27"/>
      <c r="E169" s="27"/>
      <c r="F169" s="27"/>
      <c r="G169" s="27"/>
      <c r="H169" s="27"/>
      <c r="I169" s="27"/>
      <c r="J169" s="27"/>
      <c r="K169" s="27"/>
      <c r="L169" s="27"/>
      <c r="M169" s="27"/>
    </row>
    <row r="170" spans="1:13">
      <c r="A170" s="27"/>
      <c r="B170" s="185" t="s">
        <v>618</v>
      </c>
      <c r="C170" s="27"/>
      <c r="D170" s="27"/>
      <c r="E170" s="27"/>
      <c r="F170" s="27"/>
      <c r="G170" s="27"/>
      <c r="H170" s="27"/>
      <c r="I170" s="27"/>
      <c r="J170" s="27"/>
      <c r="K170" s="27"/>
      <c r="L170" s="27"/>
      <c r="M170" s="27"/>
    </row>
    <row r="171" spans="1:13">
      <c r="A171" s="27"/>
      <c r="B171" s="27"/>
      <c r="C171" s="27"/>
      <c r="D171" s="27"/>
      <c r="E171" s="27"/>
      <c r="F171" s="27"/>
      <c r="G171" s="27"/>
      <c r="H171" s="27"/>
      <c r="I171" s="27"/>
      <c r="J171" s="27"/>
      <c r="K171" s="27"/>
      <c r="L171" s="27"/>
      <c r="M171" s="27"/>
    </row>
    <row r="172" spans="1:13" ht="23.25">
      <c r="A172" s="27"/>
      <c r="B172" s="169" t="s">
        <v>619</v>
      </c>
      <c r="C172" s="27"/>
      <c r="D172" s="27"/>
      <c r="E172" s="27"/>
      <c r="F172" s="27"/>
      <c r="G172" s="27"/>
      <c r="H172" s="27"/>
      <c r="I172" s="27"/>
      <c r="J172" s="27"/>
      <c r="K172" s="27"/>
      <c r="L172" s="27"/>
      <c r="M172" s="27"/>
    </row>
    <row r="173" spans="1:13" ht="18">
      <c r="A173" s="27"/>
      <c r="B173" s="183" t="s">
        <v>620</v>
      </c>
      <c r="C173" s="27"/>
      <c r="D173" s="27"/>
      <c r="E173" s="27"/>
      <c r="F173" s="27"/>
      <c r="G173" s="27"/>
      <c r="H173" s="27"/>
      <c r="I173" s="27"/>
      <c r="J173" s="27"/>
      <c r="K173" s="27"/>
      <c r="L173" s="27"/>
      <c r="M173" s="27"/>
    </row>
    <row r="174" spans="1:13">
      <c r="A174" s="27"/>
      <c r="B174" s="185" t="s">
        <v>621</v>
      </c>
      <c r="C174" s="27"/>
      <c r="D174" s="27"/>
      <c r="E174" s="27"/>
      <c r="F174" s="27"/>
      <c r="G174" s="27"/>
      <c r="H174" s="27"/>
      <c r="I174" s="27"/>
      <c r="J174" s="27"/>
      <c r="K174" s="27"/>
      <c r="L174" s="27"/>
      <c r="M174" s="27"/>
    </row>
    <row r="175" spans="1:13">
      <c r="A175" s="27"/>
      <c r="B175" s="27"/>
      <c r="C175" s="27"/>
      <c r="D175" s="27"/>
      <c r="E175" s="27"/>
      <c r="F175" s="27"/>
      <c r="G175" s="27"/>
      <c r="H175" s="27"/>
      <c r="I175" s="27"/>
      <c r="J175" s="27"/>
      <c r="K175" s="27"/>
      <c r="L175" s="27"/>
      <c r="M175" s="27"/>
    </row>
    <row r="176" spans="1:13" ht="23.25">
      <c r="A176" s="27"/>
      <c r="B176" s="169" t="s">
        <v>622</v>
      </c>
      <c r="C176" s="27"/>
      <c r="D176" s="27"/>
      <c r="E176" s="27"/>
      <c r="F176" s="27"/>
      <c r="G176" s="27"/>
      <c r="H176" s="27"/>
      <c r="I176" s="27"/>
      <c r="J176" s="27"/>
      <c r="K176" s="27"/>
      <c r="L176" s="27"/>
      <c r="M176" s="27"/>
    </row>
    <row r="177" spans="1:13">
      <c r="A177" s="27"/>
      <c r="B177" s="175" t="s">
        <v>623</v>
      </c>
      <c r="C177" s="27"/>
      <c r="D177" s="27"/>
      <c r="E177" s="27"/>
      <c r="F177" s="27"/>
      <c r="G177" s="27"/>
      <c r="H177" s="27"/>
      <c r="I177" s="27"/>
      <c r="J177" s="27"/>
      <c r="K177" s="27"/>
      <c r="L177" s="27"/>
      <c r="M177" s="27"/>
    </row>
    <row r="178" spans="1:13">
      <c r="A178" s="27"/>
      <c r="B178" s="175" t="s">
        <v>624</v>
      </c>
      <c r="C178" s="27"/>
      <c r="D178" s="27"/>
      <c r="E178" s="27"/>
      <c r="F178" s="27"/>
      <c r="G178" s="27"/>
      <c r="H178" s="27"/>
      <c r="I178" s="27"/>
      <c r="J178" s="27"/>
      <c r="K178" s="27"/>
      <c r="L178" s="27"/>
      <c r="M178" s="27"/>
    </row>
    <row r="179" spans="1:13">
      <c r="A179" s="27"/>
      <c r="B179" s="27" t="s">
        <v>625</v>
      </c>
      <c r="C179" s="27"/>
      <c r="D179" s="27"/>
      <c r="E179" s="27"/>
      <c r="F179" s="27"/>
      <c r="G179" s="27"/>
      <c r="H179" s="27"/>
      <c r="I179" s="27"/>
      <c r="J179" s="27"/>
      <c r="K179" s="27"/>
      <c r="L179" s="27"/>
      <c r="M179" s="27"/>
    </row>
    <row r="180" spans="1:13">
      <c r="A180" s="27"/>
      <c r="B180" s="27" t="s">
        <v>626</v>
      </c>
      <c r="C180" s="27"/>
      <c r="D180" s="27"/>
      <c r="E180" s="27"/>
      <c r="F180" s="27"/>
      <c r="G180" s="27"/>
      <c r="H180" s="27"/>
      <c r="I180" s="27"/>
      <c r="J180" s="27"/>
      <c r="K180" s="27"/>
      <c r="L180" s="27"/>
      <c r="M180" s="27"/>
    </row>
    <row r="181" spans="1:13">
      <c r="A181" s="27"/>
      <c r="B181" s="27" t="s">
        <v>627</v>
      </c>
      <c r="C181" s="27"/>
      <c r="D181" s="27"/>
      <c r="E181" s="27"/>
      <c r="F181" s="27"/>
      <c r="G181" s="27"/>
      <c r="H181" s="27"/>
      <c r="I181" s="27"/>
      <c r="J181" s="27"/>
      <c r="K181" s="27"/>
      <c r="L181" s="27"/>
      <c r="M181" s="27"/>
    </row>
    <row r="182" spans="1:13">
      <c r="A182" s="27"/>
      <c r="B182" s="27"/>
      <c r="C182" s="27"/>
      <c r="D182" s="27"/>
      <c r="E182" s="27"/>
      <c r="F182" s="27"/>
      <c r="G182" s="27"/>
      <c r="H182" s="27"/>
      <c r="I182" s="27"/>
      <c r="J182" s="27"/>
      <c r="K182" s="27"/>
      <c r="L182" s="27"/>
      <c r="M182" s="27"/>
    </row>
    <row r="183" spans="1:13" ht="23.25">
      <c r="A183" s="27"/>
      <c r="B183" s="169" t="s">
        <v>628</v>
      </c>
      <c r="C183" s="27"/>
      <c r="D183" s="27"/>
      <c r="E183" s="27"/>
      <c r="F183" s="27"/>
      <c r="G183" s="27"/>
      <c r="H183" s="27"/>
      <c r="I183" s="27"/>
      <c r="J183" s="27"/>
      <c r="K183" s="27"/>
      <c r="L183" s="27"/>
      <c r="M183" s="27"/>
    </row>
    <row r="184" spans="1:13">
      <c r="A184" s="27"/>
      <c r="B184" s="27" t="s">
        <v>629</v>
      </c>
      <c r="C184" s="27"/>
      <c r="D184" s="27"/>
      <c r="E184" s="27"/>
      <c r="F184" s="27"/>
      <c r="G184" s="27"/>
      <c r="H184" s="27"/>
      <c r="I184" s="27"/>
      <c r="J184" s="27"/>
      <c r="K184" s="27"/>
      <c r="L184" s="27"/>
      <c r="M184" s="27"/>
    </row>
    <row r="185" spans="1:13">
      <c r="A185" s="27"/>
      <c r="B185" s="27" t="s">
        <v>630</v>
      </c>
      <c r="C185" s="27"/>
      <c r="D185" s="27"/>
      <c r="E185" s="27"/>
      <c r="F185" s="27"/>
      <c r="G185" s="27"/>
      <c r="H185" s="27"/>
      <c r="I185" s="27"/>
      <c r="J185" s="27"/>
      <c r="K185" s="27"/>
      <c r="L185" s="27"/>
      <c r="M185" s="27"/>
    </row>
    <row r="186" spans="1:13">
      <c r="A186" s="27"/>
      <c r="B186" s="27"/>
      <c r="C186" s="27"/>
      <c r="D186" s="27"/>
      <c r="E186" s="27"/>
      <c r="F186" s="27"/>
      <c r="G186" s="27"/>
      <c r="H186" s="27"/>
      <c r="I186" s="27"/>
      <c r="J186" s="27"/>
      <c r="K186" s="27"/>
      <c r="L186" s="27"/>
      <c r="M186" s="27"/>
    </row>
    <row r="187" spans="1:13" ht="18">
      <c r="A187" s="27"/>
      <c r="B187" s="183" t="s">
        <v>631</v>
      </c>
      <c r="C187" s="27"/>
      <c r="D187" s="27"/>
      <c r="E187" s="27"/>
      <c r="F187" s="27"/>
      <c r="G187" s="27"/>
      <c r="H187" s="27"/>
      <c r="I187" s="27"/>
      <c r="J187" s="27"/>
      <c r="K187" s="27"/>
      <c r="L187" s="27"/>
      <c r="M187" s="27"/>
    </row>
    <row r="188" spans="1:13">
      <c r="A188" s="27"/>
      <c r="B188" s="176" t="s">
        <v>632</v>
      </c>
      <c r="C188" s="27"/>
      <c r="D188" s="27"/>
      <c r="E188" s="27"/>
      <c r="F188" s="27"/>
      <c r="G188" s="27"/>
      <c r="H188" s="27"/>
      <c r="I188" s="27"/>
      <c r="J188" s="27"/>
      <c r="K188" s="27"/>
      <c r="L188" s="27"/>
      <c r="M188" s="27"/>
    </row>
    <row r="189" spans="1:13">
      <c r="A189" s="27"/>
      <c r="B189" s="176" t="s">
        <v>633</v>
      </c>
      <c r="C189" s="27"/>
      <c r="D189" s="27"/>
      <c r="E189" s="27"/>
      <c r="F189" s="27"/>
      <c r="G189" s="27"/>
      <c r="H189" s="27"/>
      <c r="I189" s="27"/>
      <c r="J189" s="27"/>
      <c r="K189" s="27"/>
      <c r="L189" s="27"/>
      <c r="M189" s="27"/>
    </row>
    <row r="190" spans="1:13">
      <c r="A190" s="27"/>
      <c r="B190" s="176" t="s">
        <v>634</v>
      </c>
      <c r="C190" s="27"/>
      <c r="D190" s="27"/>
      <c r="E190" s="27"/>
      <c r="F190" s="27"/>
      <c r="G190" s="27"/>
      <c r="H190" s="27"/>
      <c r="I190" s="27"/>
      <c r="J190" s="27"/>
      <c r="K190" s="27"/>
      <c r="L190" s="27"/>
      <c r="M190" s="27"/>
    </row>
    <row r="191" spans="1:13">
      <c r="A191" s="27"/>
      <c r="B191" s="176" t="s">
        <v>635</v>
      </c>
      <c r="C191" s="27"/>
      <c r="D191" s="27"/>
      <c r="E191" s="27"/>
      <c r="F191" s="27"/>
      <c r="G191" s="27"/>
      <c r="H191" s="27"/>
      <c r="I191" s="27"/>
      <c r="J191" s="27"/>
      <c r="K191" s="27"/>
      <c r="L191" s="27"/>
      <c r="M191" s="27"/>
    </row>
    <row r="192" spans="1:13">
      <c r="A192" s="27"/>
      <c r="B192" s="176" t="s">
        <v>636</v>
      </c>
      <c r="C192" s="27"/>
      <c r="D192" s="27"/>
      <c r="E192" s="27"/>
      <c r="F192" s="27"/>
      <c r="G192" s="27"/>
      <c r="H192" s="27"/>
      <c r="I192" s="27"/>
      <c r="J192" s="27"/>
      <c r="K192" s="27"/>
      <c r="L192" s="27"/>
      <c r="M192" s="27"/>
    </row>
    <row r="193" spans="1:13">
      <c r="A193" s="27"/>
      <c r="B193" s="27"/>
      <c r="C193" s="27"/>
      <c r="D193" s="27"/>
      <c r="E193" s="27"/>
      <c r="F193" s="27"/>
      <c r="G193" s="27"/>
      <c r="H193" s="27"/>
      <c r="I193" s="27"/>
      <c r="J193" s="27"/>
      <c r="K193" s="27"/>
      <c r="L193" s="27"/>
      <c r="M193" s="27"/>
    </row>
    <row r="194" spans="1:13" ht="18">
      <c r="A194" s="27"/>
      <c r="B194" s="183" t="s">
        <v>637</v>
      </c>
      <c r="C194" s="27"/>
      <c r="D194" s="27"/>
      <c r="E194" s="27"/>
      <c r="F194" s="27"/>
      <c r="G194" s="27"/>
      <c r="H194" s="27"/>
      <c r="I194" s="27"/>
      <c r="J194" s="27"/>
      <c r="K194" s="27"/>
      <c r="L194" s="27"/>
      <c r="M194" s="27"/>
    </row>
    <row r="195" spans="1:13">
      <c r="A195" s="27"/>
      <c r="B195" s="27" t="s">
        <v>638</v>
      </c>
      <c r="C195" s="27"/>
      <c r="D195" s="27"/>
      <c r="E195" s="27"/>
      <c r="F195" s="27"/>
      <c r="G195" s="27"/>
      <c r="H195" s="27"/>
      <c r="I195" s="27"/>
      <c r="J195" s="27"/>
      <c r="K195" s="27"/>
      <c r="L195" s="27"/>
      <c r="M195" s="27"/>
    </row>
    <row r="196" spans="1:13">
      <c r="A196" s="27"/>
      <c r="B196" s="176" t="s">
        <v>639</v>
      </c>
      <c r="C196" s="27"/>
      <c r="D196" s="27"/>
      <c r="E196" s="27"/>
      <c r="F196" s="27"/>
      <c r="G196" s="27"/>
      <c r="H196" s="27"/>
      <c r="I196" s="27"/>
      <c r="J196" s="27"/>
      <c r="K196" s="27"/>
      <c r="L196" s="27"/>
      <c r="M196" s="27"/>
    </row>
    <row r="197" spans="1:13">
      <c r="A197" s="27"/>
      <c r="B197" s="175" t="s">
        <v>640</v>
      </c>
      <c r="C197" s="27"/>
      <c r="D197" s="27"/>
      <c r="E197" s="27"/>
      <c r="F197" s="27"/>
      <c r="G197" s="27"/>
      <c r="H197" s="27"/>
      <c r="I197" s="27"/>
      <c r="J197" s="27"/>
      <c r="K197" s="27"/>
      <c r="L197" s="27"/>
      <c r="M197" s="27"/>
    </row>
    <row r="198" spans="1:13">
      <c r="A198" s="27"/>
      <c r="B198" s="176" t="s">
        <v>641</v>
      </c>
      <c r="C198" s="27"/>
      <c r="D198" s="27"/>
      <c r="E198" s="27"/>
      <c r="F198" s="27"/>
      <c r="G198" s="27"/>
      <c r="H198" s="27"/>
      <c r="I198" s="27"/>
      <c r="J198" s="27"/>
      <c r="K198" s="27"/>
      <c r="L198" s="27"/>
      <c r="M198" s="27"/>
    </row>
    <row r="199" spans="1:13">
      <c r="A199" s="27"/>
      <c r="B199" s="27" t="s">
        <v>642</v>
      </c>
      <c r="C199" s="27"/>
      <c r="D199" s="27"/>
      <c r="E199" s="27"/>
      <c r="F199" s="27"/>
      <c r="G199" s="27"/>
      <c r="H199" s="27"/>
      <c r="I199" s="27"/>
      <c r="J199" s="27"/>
      <c r="K199" s="27"/>
      <c r="L199" s="27"/>
      <c r="M199" s="27"/>
    </row>
    <row r="200" spans="1:13">
      <c r="A200" s="27"/>
      <c r="B200" s="27"/>
      <c r="C200" s="27"/>
      <c r="D200" s="27"/>
      <c r="E200" s="27"/>
      <c r="F200" s="27"/>
      <c r="G200" s="27"/>
      <c r="H200" s="27"/>
      <c r="I200" s="27"/>
      <c r="J200" s="27"/>
      <c r="K200" s="27"/>
      <c r="L200" s="27"/>
      <c r="M200" s="27"/>
    </row>
    <row r="201" spans="1:13" ht="18.75">
      <c r="A201" s="27"/>
      <c r="B201" s="186" t="s">
        <v>652</v>
      </c>
      <c r="C201" s="27"/>
      <c r="D201" s="27"/>
      <c r="E201" s="27"/>
      <c r="F201" s="27"/>
      <c r="G201" s="27"/>
      <c r="H201" s="27"/>
      <c r="I201" s="27"/>
      <c r="J201" s="27"/>
      <c r="K201" s="27"/>
      <c r="L201" s="27"/>
      <c r="M201" s="27"/>
    </row>
    <row r="202" spans="1:13">
      <c r="A202" s="27"/>
      <c r="B202" s="27" t="s">
        <v>653</v>
      </c>
      <c r="C202" s="27"/>
      <c r="D202" s="27"/>
      <c r="E202" s="27"/>
      <c r="F202" s="27"/>
      <c r="G202" s="27"/>
      <c r="H202" s="27"/>
      <c r="I202" s="27"/>
      <c r="J202" s="27"/>
      <c r="K202" s="27"/>
      <c r="L202" s="27"/>
      <c r="M202" s="27"/>
    </row>
    <row r="203" spans="1:13">
      <c r="A203" s="27"/>
      <c r="B203" s="27"/>
      <c r="C203" s="27"/>
      <c r="D203" s="27"/>
      <c r="E203" s="27"/>
      <c r="F203" s="27"/>
      <c r="G203" s="27"/>
      <c r="H203" s="27"/>
      <c r="I203" s="27"/>
      <c r="J203" s="27"/>
      <c r="K203" s="27"/>
      <c r="L203" s="27"/>
      <c r="M203" s="27"/>
    </row>
    <row r="204" spans="1:13">
      <c r="A204" s="27"/>
      <c r="B204" s="179" t="s">
        <v>69</v>
      </c>
      <c r="C204" s="27"/>
      <c r="D204" s="27"/>
      <c r="E204" s="27"/>
      <c r="F204" s="27"/>
      <c r="G204" s="27"/>
      <c r="H204" s="27"/>
      <c r="I204" s="27"/>
      <c r="J204" s="27"/>
      <c r="K204" s="27"/>
      <c r="L204" s="27"/>
      <c r="M204" s="27"/>
    </row>
    <row r="205" spans="1:13">
      <c r="A205" s="27"/>
      <c r="B205" s="175" t="s">
        <v>654</v>
      </c>
      <c r="C205" s="27"/>
      <c r="D205" s="27"/>
      <c r="E205" s="27"/>
      <c r="F205" s="27"/>
      <c r="G205" s="27"/>
      <c r="H205" s="27"/>
      <c r="I205" s="27"/>
      <c r="J205" s="27"/>
      <c r="K205" s="27"/>
      <c r="L205" s="27"/>
      <c r="M205" s="27"/>
    </row>
    <row r="206" spans="1:13">
      <c r="A206" s="27"/>
      <c r="B206" s="176" t="s">
        <v>655</v>
      </c>
      <c r="C206" s="27"/>
      <c r="D206" s="27"/>
      <c r="E206" s="27"/>
      <c r="F206" s="27"/>
      <c r="G206" s="27"/>
      <c r="H206" s="27"/>
      <c r="I206" s="27"/>
      <c r="J206" s="27"/>
      <c r="K206" s="27"/>
      <c r="L206" s="27"/>
      <c r="M206" s="27"/>
    </row>
    <row r="207" spans="1:13">
      <c r="A207" s="27"/>
      <c r="B207" s="176" t="s">
        <v>656</v>
      </c>
      <c r="C207" s="27"/>
      <c r="D207" s="27"/>
      <c r="E207" s="27"/>
      <c r="F207" s="27"/>
      <c r="G207" s="27"/>
      <c r="H207" s="27"/>
      <c r="I207" s="27"/>
      <c r="J207" s="27"/>
      <c r="K207" s="27"/>
      <c r="L207" s="27"/>
      <c r="M207" s="27"/>
    </row>
    <row r="208" spans="1:13">
      <c r="A208" s="27"/>
      <c r="B208" s="187" t="s">
        <v>657</v>
      </c>
      <c r="C208" s="27"/>
      <c r="D208" s="27"/>
      <c r="E208" s="27"/>
      <c r="F208" s="27"/>
      <c r="G208" s="27"/>
      <c r="H208" s="27"/>
      <c r="I208" s="27"/>
      <c r="J208" s="27"/>
      <c r="K208" s="27"/>
      <c r="L208" s="27"/>
      <c r="M208" s="27"/>
    </row>
    <row r="209" spans="1:13">
      <c r="A209" s="27"/>
      <c r="B209" s="176" t="s">
        <v>658</v>
      </c>
      <c r="C209" s="27"/>
      <c r="D209" s="27"/>
      <c r="E209" s="27"/>
      <c r="F209" s="27"/>
      <c r="G209" s="27"/>
      <c r="H209" s="27"/>
      <c r="I209" s="27"/>
      <c r="J209" s="27"/>
      <c r="K209" s="27"/>
      <c r="L209" s="27"/>
      <c r="M209" s="27"/>
    </row>
    <row r="210" spans="1:13">
      <c r="A210" s="27"/>
      <c r="B210" s="27"/>
      <c r="C210" s="27"/>
      <c r="D210" s="27"/>
      <c r="E210" s="27"/>
      <c r="F210" s="27"/>
      <c r="G210" s="27"/>
      <c r="H210" s="27"/>
      <c r="I210" s="27"/>
      <c r="J210" s="27"/>
      <c r="K210" s="27"/>
      <c r="L210" s="27"/>
      <c r="M210" s="27"/>
    </row>
    <row r="211" spans="1:13">
      <c r="A211" s="27"/>
      <c r="B211" s="179" t="s">
        <v>70</v>
      </c>
      <c r="C211" s="27"/>
      <c r="D211" s="27"/>
      <c r="E211" s="27"/>
      <c r="F211" s="27"/>
      <c r="G211" s="27"/>
      <c r="H211" s="27"/>
      <c r="I211" s="27"/>
      <c r="J211" s="27"/>
      <c r="K211" s="27"/>
      <c r="L211" s="27"/>
      <c r="M211" s="27"/>
    </row>
    <row r="212" spans="1:13">
      <c r="A212" s="27"/>
      <c r="B212" s="175" t="s">
        <v>659</v>
      </c>
      <c r="C212" s="27"/>
      <c r="D212" s="27"/>
      <c r="E212" s="27"/>
      <c r="F212" s="27"/>
      <c r="G212" s="27"/>
      <c r="H212" s="27"/>
      <c r="I212" s="27"/>
      <c r="J212" s="27"/>
      <c r="K212" s="27"/>
      <c r="L212" s="27"/>
      <c r="M212" s="27"/>
    </row>
    <row r="213" spans="1:13">
      <c r="A213" s="27"/>
      <c r="B213" s="176" t="s">
        <v>660</v>
      </c>
      <c r="C213" s="27"/>
      <c r="D213" s="27"/>
      <c r="E213" s="27"/>
      <c r="F213" s="27"/>
      <c r="G213" s="27"/>
      <c r="H213" s="27"/>
      <c r="I213" s="27"/>
      <c r="J213" s="27"/>
      <c r="K213" s="27"/>
      <c r="L213" s="27"/>
      <c r="M213" s="27"/>
    </row>
    <row r="214" spans="1:13">
      <c r="A214" s="27"/>
      <c r="B214" s="176" t="s">
        <v>661</v>
      </c>
      <c r="C214" s="27"/>
      <c r="D214" s="27"/>
      <c r="E214" s="27"/>
      <c r="F214" s="27"/>
      <c r="G214" s="27"/>
      <c r="H214" s="27"/>
      <c r="I214" s="27"/>
      <c r="J214" s="27"/>
      <c r="K214" s="27"/>
      <c r="L214" s="27"/>
      <c r="M214" s="27"/>
    </row>
    <row r="215" spans="1:13">
      <c r="A215" s="27"/>
      <c r="B215" s="27"/>
      <c r="C215" s="27"/>
      <c r="D215" s="27"/>
      <c r="E215" s="27"/>
      <c r="F215" s="27"/>
      <c r="G215" s="27"/>
      <c r="H215" s="27"/>
      <c r="I215" s="27"/>
      <c r="J215" s="27"/>
      <c r="K215" s="27"/>
      <c r="L215" s="27"/>
      <c r="M215" s="27"/>
    </row>
    <row r="216" spans="1:13">
      <c r="A216" s="27"/>
      <c r="B216" s="179" t="s">
        <v>71</v>
      </c>
      <c r="C216" s="27"/>
      <c r="D216" s="27"/>
      <c r="E216" s="27"/>
      <c r="F216" s="27"/>
      <c r="G216" s="27"/>
      <c r="H216" s="27"/>
      <c r="I216" s="27"/>
      <c r="J216" s="27"/>
      <c r="K216" s="27"/>
      <c r="L216" s="27"/>
      <c r="M216" s="27"/>
    </row>
    <row r="217" spans="1:13">
      <c r="A217" s="27"/>
      <c r="B217" s="175" t="s">
        <v>662</v>
      </c>
      <c r="C217" s="27"/>
      <c r="D217" s="27"/>
      <c r="E217" s="27"/>
      <c r="F217" s="27"/>
      <c r="G217" s="27"/>
      <c r="H217" s="27"/>
      <c r="I217" s="27"/>
      <c r="J217" s="27"/>
      <c r="K217" s="27"/>
      <c r="L217" s="27"/>
      <c r="M217" s="27"/>
    </row>
    <row r="218" spans="1:13">
      <c r="A218" s="27"/>
      <c r="B218" s="176" t="s">
        <v>601</v>
      </c>
      <c r="C218" s="27"/>
      <c r="D218" s="27"/>
      <c r="E218" s="27"/>
      <c r="F218" s="27"/>
      <c r="G218" s="27"/>
      <c r="H218" s="27"/>
      <c r="I218" s="27"/>
      <c r="J218" s="27"/>
      <c r="K218" s="27"/>
      <c r="L218" s="27"/>
      <c r="M218" s="27"/>
    </row>
    <row r="219" spans="1:13">
      <c r="A219" s="27"/>
      <c r="B219" s="187" t="s">
        <v>663</v>
      </c>
      <c r="C219" s="27"/>
      <c r="D219" s="27"/>
      <c r="E219" s="27"/>
      <c r="F219" s="27"/>
      <c r="G219" s="27"/>
      <c r="H219" s="27"/>
      <c r="I219" s="27"/>
      <c r="J219" s="27"/>
      <c r="K219" s="27"/>
      <c r="L219" s="27"/>
      <c r="M219" s="27"/>
    </row>
    <row r="220" spans="1:13">
      <c r="A220" s="27"/>
      <c r="B220" s="176" t="s">
        <v>664</v>
      </c>
      <c r="C220" s="27"/>
      <c r="D220" s="27"/>
      <c r="E220" s="27"/>
      <c r="F220" s="27"/>
      <c r="G220" s="27"/>
      <c r="H220" s="27"/>
      <c r="I220" s="27"/>
      <c r="J220" s="27"/>
      <c r="K220" s="27"/>
      <c r="L220" s="27"/>
      <c r="M220" s="27"/>
    </row>
    <row r="221" spans="1:13">
      <c r="A221" s="27"/>
      <c r="B221" s="27"/>
      <c r="C221" s="27"/>
      <c r="D221" s="27"/>
      <c r="E221" s="27"/>
      <c r="F221" s="27"/>
      <c r="G221" s="27"/>
      <c r="H221" s="27"/>
      <c r="I221" s="27"/>
      <c r="J221" s="27"/>
      <c r="K221" s="27"/>
      <c r="L221" s="27"/>
      <c r="M221" s="27"/>
    </row>
    <row r="222" spans="1:13">
      <c r="A222" s="27"/>
      <c r="B222" s="179" t="s">
        <v>72</v>
      </c>
      <c r="C222" s="27"/>
      <c r="D222" s="27"/>
      <c r="E222" s="27"/>
      <c r="F222" s="27"/>
      <c r="G222" s="27"/>
      <c r="H222" s="27"/>
      <c r="I222" s="27"/>
      <c r="J222" s="27"/>
      <c r="K222" s="27"/>
      <c r="L222" s="27"/>
      <c r="M222" s="27"/>
    </row>
    <row r="223" spans="1:13">
      <c r="A223" s="27"/>
      <c r="B223" s="175" t="s">
        <v>665</v>
      </c>
      <c r="C223" s="27"/>
      <c r="D223" s="27"/>
      <c r="E223" s="27"/>
      <c r="F223" s="27"/>
      <c r="G223" s="27"/>
      <c r="H223" s="27"/>
      <c r="I223" s="27"/>
      <c r="J223" s="27"/>
      <c r="K223" s="27"/>
      <c r="L223" s="27"/>
      <c r="M223" s="27"/>
    </row>
    <row r="224" spans="1:13">
      <c r="A224" s="27"/>
      <c r="B224" s="176" t="s">
        <v>666</v>
      </c>
      <c r="C224" s="27"/>
      <c r="D224" s="27"/>
      <c r="E224" s="27"/>
      <c r="F224" s="27"/>
      <c r="G224" s="27"/>
      <c r="H224" s="27"/>
      <c r="I224" s="27"/>
      <c r="J224" s="27"/>
      <c r="K224" s="27"/>
      <c r="L224" s="27"/>
      <c r="M224" s="27"/>
    </row>
    <row r="225" spans="1:13">
      <c r="A225" s="27"/>
      <c r="B225" s="27"/>
      <c r="C225" s="27"/>
      <c r="D225" s="27"/>
      <c r="E225" s="27"/>
      <c r="F225" s="27"/>
      <c r="G225" s="27"/>
      <c r="H225" s="27"/>
      <c r="I225" s="27"/>
      <c r="J225" s="27"/>
      <c r="K225" s="27"/>
      <c r="L225" s="27"/>
      <c r="M225" s="27"/>
    </row>
    <row r="226" spans="1:13" ht="18" customHeight="1">
      <c r="A226" s="27"/>
      <c r="B226" s="304" t="s">
        <v>668</v>
      </c>
      <c r="C226" s="304"/>
      <c r="D226" s="304"/>
      <c r="E226" s="304"/>
      <c r="F226" s="304"/>
      <c r="G226" s="304"/>
      <c r="H226" s="304"/>
      <c r="I226" s="304"/>
      <c r="J226" s="304"/>
      <c r="K226" s="304"/>
      <c r="L226" s="27"/>
      <c r="M226" s="27"/>
    </row>
    <row r="227" spans="1:13" ht="22.5" customHeight="1">
      <c r="A227" s="27"/>
      <c r="B227" s="304"/>
      <c r="C227" s="304"/>
      <c r="D227" s="304"/>
      <c r="E227" s="304"/>
      <c r="F227" s="304"/>
      <c r="G227" s="304"/>
      <c r="H227" s="304"/>
      <c r="I227" s="304"/>
      <c r="J227" s="304"/>
      <c r="K227" s="304"/>
      <c r="L227" s="27"/>
      <c r="M227" s="27"/>
    </row>
    <row r="228" spans="1:13">
      <c r="A228" s="27"/>
      <c r="B228" s="27" t="s">
        <v>667</v>
      </c>
      <c r="C228" s="27"/>
      <c r="D228" s="27"/>
      <c r="E228" s="27"/>
      <c r="F228" s="27"/>
      <c r="G228" s="27"/>
      <c r="H228" s="27"/>
      <c r="I228" s="27"/>
      <c r="J228" s="27"/>
      <c r="K228" s="27"/>
      <c r="L228" s="27"/>
      <c r="M228" s="27"/>
    </row>
    <row r="229" spans="1:13">
      <c r="A229" s="27"/>
      <c r="B229" s="27" t="s">
        <v>25</v>
      </c>
      <c r="C229" s="27"/>
      <c r="D229" s="27"/>
      <c r="E229" s="27"/>
      <c r="F229" s="27"/>
      <c r="G229" s="27"/>
      <c r="H229" s="27"/>
      <c r="I229" s="27"/>
      <c r="J229" s="27"/>
      <c r="K229" s="27"/>
      <c r="L229" s="27"/>
      <c r="M229" s="27"/>
    </row>
    <row r="230" spans="1:13">
      <c r="A230" s="27"/>
      <c r="B230" s="27"/>
      <c r="C230" s="27"/>
      <c r="D230" s="27"/>
      <c r="E230" s="27"/>
      <c r="F230" s="27"/>
      <c r="G230" s="27"/>
      <c r="H230" s="27"/>
      <c r="I230" s="27"/>
      <c r="J230" s="27"/>
      <c r="K230" s="27"/>
      <c r="L230" s="27"/>
      <c r="M230" s="27"/>
    </row>
    <row r="231" spans="1:13">
      <c r="A231" s="27"/>
      <c r="B231" s="27"/>
      <c r="C231" s="27"/>
      <c r="D231" s="27"/>
      <c r="E231" s="27"/>
      <c r="F231" s="27"/>
      <c r="G231" s="27"/>
      <c r="H231" s="27"/>
      <c r="I231" s="27"/>
      <c r="J231" s="27"/>
      <c r="K231" s="27"/>
      <c r="L231" s="27"/>
      <c r="M231" s="27"/>
    </row>
  </sheetData>
  <mergeCells count="5">
    <mergeCell ref="K19:L19"/>
    <mergeCell ref="B226:K227"/>
    <mergeCell ref="K10:L10"/>
    <mergeCell ref="K13:L13"/>
    <mergeCell ref="K16:L1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93872-A0B8-41F6-81A2-BDE91CE6FD99}">
  <dimension ref="A1:O296"/>
  <sheetViews>
    <sheetView workbookViewId="0">
      <selection activeCell="E307" sqref="E307"/>
    </sheetView>
  </sheetViews>
  <sheetFormatPr baseColWidth="10" defaultRowHeight="15"/>
  <cols>
    <col min="2" max="2" width="19.42578125" customWidth="1"/>
    <col min="3" max="3" width="30.7109375" customWidth="1"/>
    <col min="5" max="5" width="27" customWidth="1"/>
    <col min="6" max="6" width="38.140625" customWidth="1"/>
    <col min="11" max="11" width="17.140625" customWidth="1"/>
    <col min="12" max="12" width="15.140625" customWidth="1"/>
    <col min="13" max="13" width="40" customWidth="1"/>
    <col min="15" max="15" width="23.140625" customWidth="1"/>
    <col min="16" max="16" width="31.7109375" customWidth="1"/>
  </cols>
  <sheetData>
    <row r="1" spans="1:15">
      <c r="A1" s="27"/>
      <c r="B1" s="27"/>
      <c r="C1" s="27"/>
      <c r="D1" s="27"/>
      <c r="E1" s="27"/>
      <c r="F1" s="27"/>
      <c r="G1" s="27"/>
      <c r="H1" s="27"/>
      <c r="I1" s="27"/>
      <c r="J1" s="27"/>
      <c r="K1" s="27"/>
      <c r="L1" s="27"/>
      <c r="M1" s="27"/>
      <c r="N1" s="27"/>
      <c r="O1" s="27"/>
    </row>
    <row r="2" spans="1:15">
      <c r="A2" s="27"/>
      <c r="B2" s="27"/>
      <c r="C2" s="27"/>
      <c r="D2" s="27"/>
      <c r="E2" s="27"/>
      <c r="F2" s="27"/>
      <c r="G2" s="27"/>
      <c r="H2" s="27"/>
      <c r="I2" s="27"/>
      <c r="J2" s="27"/>
      <c r="K2" s="27"/>
      <c r="L2" s="27"/>
      <c r="M2" s="27"/>
      <c r="N2" s="27"/>
      <c r="O2" s="27"/>
    </row>
    <row r="3" spans="1:15">
      <c r="A3" s="27"/>
      <c r="B3" s="27"/>
      <c r="C3" s="27"/>
      <c r="D3" s="27"/>
      <c r="E3" s="27"/>
      <c r="F3" s="27"/>
      <c r="G3" s="27"/>
      <c r="H3" s="27"/>
      <c r="I3" s="27"/>
      <c r="J3" s="27"/>
      <c r="K3" s="27"/>
      <c r="L3" s="27"/>
    </row>
    <row r="4" spans="1:15">
      <c r="A4" s="27"/>
      <c r="B4" s="27"/>
      <c r="C4" s="27"/>
      <c r="D4" s="27"/>
      <c r="E4" s="27"/>
      <c r="F4" s="27"/>
      <c r="G4" s="27"/>
      <c r="H4" s="27"/>
      <c r="I4" s="27"/>
      <c r="J4" s="27"/>
      <c r="K4" s="27"/>
      <c r="L4" s="27"/>
    </row>
    <row r="5" spans="1:15">
      <c r="A5" s="27"/>
      <c r="B5" s="27"/>
      <c r="C5" s="27"/>
      <c r="D5" s="27"/>
      <c r="E5" s="27"/>
      <c r="F5" s="27"/>
      <c r="G5" s="27"/>
      <c r="H5" s="27"/>
      <c r="I5" s="27"/>
      <c r="J5" s="27"/>
      <c r="K5" s="27"/>
      <c r="L5" s="27"/>
    </row>
    <row r="6" spans="1:15">
      <c r="A6" s="27"/>
      <c r="B6" s="27"/>
      <c r="C6" s="27"/>
      <c r="D6" s="27"/>
      <c r="E6" s="27"/>
      <c r="F6" s="27"/>
      <c r="G6" s="27"/>
      <c r="H6" s="27"/>
      <c r="I6" s="27"/>
      <c r="J6" s="27"/>
      <c r="K6" s="27"/>
      <c r="L6" s="27"/>
    </row>
    <row r="7" spans="1:15">
      <c r="A7" s="27"/>
      <c r="B7" s="27"/>
      <c r="C7" s="27"/>
      <c r="D7" s="27"/>
      <c r="E7" s="27"/>
      <c r="F7" s="27"/>
      <c r="G7" s="27"/>
      <c r="H7" s="27"/>
      <c r="I7" s="27"/>
      <c r="J7" s="27"/>
      <c r="K7" s="27"/>
      <c r="L7" s="27"/>
    </row>
    <row r="8" spans="1:15">
      <c r="A8" s="27"/>
      <c r="B8" s="27"/>
      <c r="C8" s="27"/>
      <c r="D8" s="27"/>
      <c r="E8" s="27"/>
      <c r="F8" s="27"/>
      <c r="G8" s="27"/>
      <c r="H8" s="27"/>
      <c r="I8" s="27"/>
      <c r="J8" s="27"/>
      <c r="K8" s="27"/>
      <c r="L8" s="27"/>
    </row>
    <row r="9" spans="1:15">
      <c r="A9" s="27"/>
      <c r="B9" s="27"/>
      <c r="C9" s="27"/>
      <c r="D9" s="27"/>
      <c r="E9" s="27"/>
      <c r="F9" s="27"/>
      <c r="G9" s="27"/>
      <c r="H9" s="27"/>
      <c r="I9" s="27"/>
      <c r="J9" s="27"/>
      <c r="K9" s="27"/>
      <c r="L9" s="27"/>
    </row>
    <row r="10" spans="1:15">
      <c r="A10" s="27"/>
      <c r="B10" s="27"/>
      <c r="C10" s="27"/>
      <c r="D10" s="27"/>
      <c r="E10" s="27"/>
      <c r="F10" s="27"/>
      <c r="G10" s="27"/>
      <c r="H10" s="27"/>
      <c r="I10" s="27"/>
      <c r="J10" s="27"/>
      <c r="K10" s="27"/>
      <c r="L10" s="27"/>
    </row>
    <row r="11" spans="1:15">
      <c r="A11" s="27"/>
      <c r="B11" s="27"/>
      <c r="C11" s="27"/>
      <c r="D11" s="27"/>
      <c r="E11" s="27"/>
      <c r="F11" s="27"/>
      <c r="G11" s="27"/>
      <c r="H11" s="27"/>
      <c r="I11" s="27"/>
      <c r="J11" s="27"/>
      <c r="K11" s="27"/>
      <c r="L11" s="27"/>
    </row>
    <row r="12" spans="1:15">
      <c r="A12" s="27"/>
      <c r="B12" s="27"/>
      <c r="C12" s="27"/>
      <c r="D12" s="27"/>
      <c r="E12" s="27"/>
      <c r="F12" s="27"/>
      <c r="G12" s="27"/>
      <c r="H12" s="27"/>
      <c r="I12" s="27"/>
      <c r="J12" s="27"/>
      <c r="K12" s="27"/>
      <c r="L12" s="27"/>
    </row>
    <row r="13" spans="1:15">
      <c r="A13" s="27"/>
      <c r="B13" s="27"/>
      <c r="C13" s="27"/>
      <c r="D13" s="27"/>
      <c r="E13" s="27"/>
      <c r="F13" s="27"/>
      <c r="G13" s="27"/>
      <c r="H13" s="27"/>
      <c r="I13" s="27"/>
      <c r="J13" s="27"/>
      <c r="K13" s="27"/>
      <c r="L13" s="27"/>
    </row>
    <row r="14" spans="1:15">
      <c r="A14" s="27"/>
      <c r="B14" s="27"/>
      <c r="C14" s="27"/>
      <c r="D14" s="27"/>
      <c r="E14" s="27"/>
      <c r="F14" s="27"/>
      <c r="G14" s="27"/>
      <c r="H14" s="27"/>
      <c r="I14" s="27"/>
      <c r="J14" s="27"/>
      <c r="K14" s="27"/>
      <c r="L14" s="27"/>
    </row>
    <row r="15" spans="1:15">
      <c r="A15" s="27"/>
      <c r="B15" s="27"/>
      <c r="C15" s="27"/>
      <c r="D15" s="27"/>
      <c r="E15" s="27"/>
      <c r="F15" s="27"/>
      <c r="G15" s="27"/>
      <c r="H15" s="27"/>
      <c r="I15" s="27"/>
      <c r="J15" s="27"/>
      <c r="K15" s="27"/>
      <c r="L15" s="27"/>
    </row>
    <row r="16" spans="1:15">
      <c r="A16" s="27"/>
      <c r="B16" s="27"/>
      <c r="C16" s="27"/>
      <c r="D16" s="27"/>
      <c r="E16" s="27"/>
      <c r="F16" s="27"/>
      <c r="G16" s="27"/>
      <c r="H16" s="27"/>
      <c r="I16" s="27"/>
      <c r="J16" s="27"/>
      <c r="K16" s="27"/>
      <c r="L16" s="27"/>
    </row>
    <row r="17" spans="1:12">
      <c r="A17" s="27"/>
      <c r="B17" s="27"/>
      <c r="C17" s="27"/>
      <c r="D17" s="27"/>
      <c r="E17" s="27"/>
      <c r="F17" s="27"/>
      <c r="G17" s="27"/>
      <c r="H17" s="27"/>
      <c r="I17" s="27"/>
      <c r="J17" s="27"/>
      <c r="K17" s="27"/>
      <c r="L17" s="27"/>
    </row>
    <row r="18" spans="1:12">
      <c r="A18" s="27"/>
      <c r="B18" s="27"/>
      <c r="C18" s="27"/>
      <c r="D18" s="27"/>
      <c r="E18" s="27"/>
      <c r="F18" s="27"/>
      <c r="G18" s="27"/>
      <c r="H18" s="27"/>
      <c r="I18" s="27"/>
      <c r="J18" s="27"/>
      <c r="K18" s="27"/>
      <c r="L18" s="27"/>
    </row>
    <row r="19" spans="1:12">
      <c r="A19" s="27"/>
      <c r="B19" s="27"/>
      <c r="C19" s="27"/>
      <c r="D19" s="27"/>
      <c r="E19" s="27"/>
      <c r="F19" s="27"/>
      <c r="G19" s="27"/>
      <c r="H19" s="27"/>
      <c r="I19" s="27"/>
      <c r="J19" s="27"/>
      <c r="K19" s="27"/>
      <c r="L19" s="27"/>
    </row>
    <row r="20" spans="1:12">
      <c r="A20" s="27"/>
      <c r="B20" s="27"/>
      <c r="C20" s="27"/>
      <c r="D20" s="27"/>
      <c r="E20" s="27"/>
      <c r="F20" s="27"/>
      <c r="G20" s="27"/>
      <c r="H20" s="27"/>
      <c r="I20" s="27"/>
      <c r="J20" s="27"/>
      <c r="K20" s="27"/>
      <c r="L20" s="27"/>
    </row>
    <row r="21" spans="1:12">
      <c r="A21" s="27"/>
      <c r="B21" s="27"/>
      <c r="C21" s="27"/>
      <c r="D21" s="27"/>
      <c r="E21" s="27"/>
      <c r="F21" s="27"/>
      <c r="G21" s="27"/>
      <c r="H21" s="27"/>
      <c r="I21" s="27"/>
      <c r="J21" s="27"/>
      <c r="K21" s="27"/>
      <c r="L21" s="27"/>
    </row>
    <row r="22" spans="1:12">
      <c r="A22" s="27"/>
      <c r="B22" s="27"/>
      <c r="C22" s="27"/>
      <c r="D22" s="27"/>
      <c r="E22" s="27"/>
      <c r="F22" s="27"/>
      <c r="G22" s="27"/>
      <c r="H22" s="27"/>
      <c r="I22" s="27"/>
      <c r="J22" s="27"/>
      <c r="K22" s="27"/>
      <c r="L22" s="27"/>
    </row>
    <row r="23" spans="1:12">
      <c r="A23" s="27"/>
      <c r="B23" s="27"/>
      <c r="C23" s="27"/>
      <c r="D23" s="27"/>
      <c r="E23" s="27"/>
      <c r="F23" s="27"/>
      <c r="G23" s="27"/>
      <c r="H23" s="27"/>
      <c r="I23" s="27"/>
      <c r="J23" s="27"/>
      <c r="K23" s="27"/>
      <c r="L23" s="27"/>
    </row>
    <row r="24" spans="1:12">
      <c r="A24" s="27"/>
      <c r="B24" s="27"/>
      <c r="C24" s="27"/>
      <c r="D24" s="27"/>
      <c r="E24" s="27"/>
      <c r="F24" s="27"/>
      <c r="G24" s="27"/>
      <c r="H24" s="27"/>
      <c r="I24" s="27"/>
      <c r="J24" s="27"/>
      <c r="K24" s="27"/>
      <c r="L24" s="27"/>
    </row>
    <row r="25" spans="1:12">
      <c r="A25" s="27"/>
      <c r="B25" s="27"/>
      <c r="C25" s="27"/>
      <c r="D25" s="27"/>
      <c r="E25" s="27"/>
      <c r="F25" s="27"/>
      <c r="G25" s="27"/>
      <c r="H25" s="27"/>
      <c r="I25" s="27"/>
      <c r="J25" s="27"/>
      <c r="K25" s="27"/>
      <c r="L25" s="27"/>
    </row>
    <row r="26" spans="1:12">
      <c r="A26" s="27"/>
      <c r="B26" s="307" t="s">
        <v>688</v>
      </c>
      <c r="C26" s="307"/>
      <c r="D26" s="307"/>
      <c r="E26" s="307"/>
      <c r="F26" s="307"/>
      <c r="G26" s="27"/>
      <c r="H26" s="27"/>
      <c r="I26" s="27"/>
      <c r="J26" s="27"/>
      <c r="K26" s="27"/>
      <c r="L26" s="27"/>
    </row>
    <row r="27" spans="1:12">
      <c r="A27" s="27"/>
      <c r="B27" s="307"/>
      <c r="C27" s="307"/>
      <c r="D27" s="307"/>
      <c r="E27" s="307"/>
      <c r="F27" s="307"/>
      <c r="G27" s="27"/>
      <c r="H27" s="27"/>
      <c r="I27" s="27"/>
      <c r="J27" s="27"/>
      <c r="K27" s="27"/>
      <c r="L27" s="27"/>
    </row>
    <row r="28" spans="1:12">
      <c r="A28" s="27"/>
      <c r="B28" s="307"/>
      <c r="C28" s="307"/>
      <c r="D28" s="307"/>
      <c r="E28" s="307"/>
      <c r="F28" s="307"/>
      <c r="G28" s="27"/>
      <c r="H28" s="27"/>
      <c r="I28" s="27"/>
      <c r="J28" s="27"/>
      <c r="K28" s="27"/>
      <c r="L28" s="27"/>
    </row>
    <row r="29" spans="1:12" ht="23.25">
      <c r="A29" s="27"/>
      <c r="B29" s="169" t="s">
        <v>689</v>
      </c>
      <c r="C29" s="27"/>
      <c r="D29" s="27"/>
      <c r="E29" s="27"/>
      <c r="F29" s="27"/>
      <c r="G29" s="27"/>
      <c r="H29" s="27"/>
      <c r="I29" s="27"/>
      <c r="J29" s="27"/>
      <c r="K29" s="27"/>
      <c r="L29" s="27"/>
    </row>
    <row r="30" spans="1:12">
      <c r="A30" s="27"/>
      <c r="B30" s="27"/>
      <c r="C30" s="27"/>
      <c r="D30" s="27"/>
      <c r="E30" s="27"/>
      <c r="F30" s="27"/>
      <c r="G30" s="27"/>
      <c r="H30" s="27"/>
      <c r="I30" s="27"/>
      <c r="J30" s="27"/>
      <c r="K30" s="27"/>
      <c r="L30" s="27"/>
    </row>
    <row r="31" spans="1:12" ht="15" customHeight="1">
      <c r="A31" s="27"/>
      <c r="B31" s="313" t="s">
        <v>690</v>
      </c>
      <c r="C31" s="313"/>
      <c r="D31" s="313"/>
      <c r="E31" s="313"/>
      <c r="F31" s="313"/>
      <c r="G31" s="173"/>
      <c r="H31" s="27"/>
      <c r="I31" s="27"/>
      <c r="J31" s="27"/>
      <c r="K31" s="27"/>
      <c r="L31" s="27"/>
    </row>
    <row r="32" spans="1:12" ht="15" customHeight="1">
      <c r="A32" s="27"/>
      <c r="B32" s="313"/>
      <c r="C32" s="313"/>
      <c r="D32" s="313"/>
      <c r="E32" s="313"/>
      <c r="F32" s="313"/>
      <c r="G32" s="173"/>
      <c r="H32" s="27"/>
      <c r="I32" s="27"/>
      <c r="J32" s="27"/>
      <c r="K32" s="27"/>
      <c r="L32" s="27"/>
    </row>
    <row r="33" spans="1:12" ht="15" customHeight="1">
      <c r="A33" s="27"/>
      <c r="B33" s="313"/>
      <c r="C33" s="313"/>
      <c r="D33" s="313"/>
      <c r="E33" s="313"/>
      <c r="F33" s="313"/>
      <c r="G33" s="173"/>
      <c r="H33" s="27"/>
      <c r="I33" s="27"/>
      <c r="J33" s="27"/>
      <c r="K33" s="27"/>
      <c r="L33" s="27"/>
    </row>
    <row r="34" spans="1:12" ht="15" customHeight="1">
      <c r="A34" s="27"/>
      <c r="B34" s="313"/>
      <c r="C34" s="313"/>
      <c r="D34" s="313"/>
      <c r="E34" s="313"/>
      <c r="F34" s="313"/>
      <c r="G34" s="173"/>
      <c r="H34" s="27"/>
      <c r="I34" s="27"/>
      <c r="J34" s="27"/>
      <c r="K34" s="27"/>
      <c r="L34" s="27"/>
    </row>
    <row r="35" spans="1:12" ht="15" customHeight="1">
      <c r="A35" s="27"/>
      <c r="B35" s="313"/>
      <c r="C35" s="313"/>
      <c r="D35" s="313"/>
      <c r="E35" s="313"/>
      <c r="F35" s="313"/>
      <c r="G35" s="173"/>
      <c r="H35" s="27"/>
      <c r="I35" s="27"/>
      <c r="J35" s="27"/>
      <c r="K35" s="27"/>
      <c r="L35" s="27"/>
    </row>
    <row r="36" spans="1:12" ht="15" customHeight="1">
      <c r="A36" s="27"/>
      <c r="B36" s="313"/>
      <c r="C36" s="313"/>
      <c r="D36" s="313"/>
      <c r="E36" s="313"/>
      <c r="F36" s="313"/>
      <c r="G36" s="173"/>
      <c r="H36" s="27"/>
      <c r="I36" s="27"/>
      <c r="J36" s="27"/>
      <c r="K36" s="27"/>
      <c r="L36" s="27"/>
    </row>
    <row r="37" spans="1:12" ht="15" customHeight="1">
      <c r="A37" s="27"/>
      <c r="B37" s="313"/>
      <c r="C37" s="313"/>
      <c r="D37" s="313"/>
      <c r="E37" s="313"/>
      <c r="F37" s="313"/>
      <c r="G37" s="173"/>
      <c r="H37" s="27"/>
      <c r="I37" s="27"/>
      <c r="J37" s="27"/>
      <c r="K37" s="27"/>
      <c r="L37" s="27"/>
    </row>
    <row r="38" spans="1:12" ht="15" customHeight="1">
      <c r="A38" s="27"/>
      <c r="B38" s="173"/>
      <c r="C38" s="173"/>
      <c r="D38" s="173"/>
      <c r="E38" s="173"/>
      <c r="F38" s="173"/>
      <c r="G38" s="173"/>
      <c r="H38" s="27"/>
      <c r="I38" s="27"/>
      <c r="J38" s="27"/>
      <c r="K38" s="27"/>
      <c r="L38" s="27"/>
    </row>
    <row r="39" spans="1:12" ht="23.25">
      <c r="A39" s="27"/>
      <c r="B39" s="169" t="s">
        <v>691</v>
      </c>
      <c r="C39" s="27"/>
      <c r="D39" s="27"/>
      <c r="E39" s="27"/>
      <c r="F39" s="27"/>
      <c r="G39" s="27"/>
      <c r="H39" s="27"/>
      <c r="I39" s="27"/>
      <c r="J39" s="27"/>
      <c r="K39" s="27"/>
      <c r="L39" s="27"/>
    </row>
    <row r="40" spans="1:12">
      <c r="A40" s="27"/>
      <c r="B40" s="27"/>
      <c r="C40" s="27"/>
      <c r="D40" s="27"/>
      <c r="E40" s="27"/>
      <c r="F40" s="27"/>
      <c r="G40" s="27"/>
      <c r="H40" s="27"/>
      <c r="I40" s="27"/>
      <c r="J40" s="27"/>
      <c r="K40" s="27"/>
      <c r="L40" s="27"/>
    </row>
    <row r="41" spans="1:12" ht="15" customHeight="1">
      <c r="A41" s="27"/>
      <c r="B41" s="313" t="s">
        <v>692</v>
      </c>
      <c r="C41" s="313"/>
      <c r="D41" s="313"/>
      <c r="E41" s="313"/>
      <c r="F41" s="313"/>
      <c r="G41" s="172"/>
      <c r="H41" s="27"/>
      <c r="I41" s="27"/>
      <c r="J41" s="27"/>
      <c r="K41" s="27"/>
      <c r="L41" s="27"/>
    </row>
    <row r="42" spans="1:12" ht="15" customHeight="1">
      <c r="A42" s="27"/>
      <c r="B42" s="313"/>
      <c r="C42" s="313"/>
      <c r="D42" s="313"/>
      <c r="E42" s="313"/>
      <c r="F42" s="313"/>
      <c r="G42" s="172"/>
      <c r="H42" s="27"/>
      <c r="I42" s="27"/>
      <c r="J42" s="27"/>
      <c r="K42" s="27"/>
      <c r="L42" s="27"/>
    </row>
    <row r="43" spans="1:12" ht="15" customHeight="1">
      <c r="A43" s="27"/>
      <c r="B43" s="313"/>
      <c r="C43" s="313"/>
      <c r="D43" s="313"/>
      <c r="E43" s="313"/>
      <c r="F43" s="313"/>
      <c r="G43" s="172"/>
      <c r="H43" s="27"/>
      <c r="I43" s="27"/>
      <c r="J43" s="27"/>
      <c r="K43" s="27"/>
      <c r="L43" s="27"/>
    </row>
    <row r="44" spans="1:12" ht="15" customHeight="1">
      <c r="A44" s="27"/>
      <c r="B44" s="313"/>
      <c r="C44" s="313"/>
      <c r="D44" s="313"/>
      <c r="E44" s="313"/>
      <c r="F44" s="313"/>
      <c r="G44" s="172"/>
      <c r="H44" s="27"/>
      <c r="I44" s="27"/>
      <c r="J44" s="27"/>
      <c r="K44" s="27"/>
      <c r="L44" s="27"/>
    </row>
    <row r="45" spans="1:12" ht="15" customHeight="1">
      <c r="A45" s="27"/>
      <c r="B45" s="313"/>
      <c r="C45" s="313"/>
      <c r="D45" s="313"/>
      <c r="E45" s="313"/>
      <c r="F45" s="313"/>
      <c r="G45" s="172"/>
      <c r="H45" s="27"/>
      <c r="I45" s="27"/>
      <c r="J45" s="27"/>
      <c r="K45" s="27"/>
      <c r="L45" s="27"/>
    </row>
    <row r="46" spans="1:12">
      <c r="A46" s="27"/>
      <c r="B46" s="313"/>
      <c r="C46" s="313"/>
      <c r="D46" s="313"/>
      <c r="E46" s="313"/>
      <c r="F46" s="313"/>
      <c r="G46" s="172"/>
      <c r="H46" s="27"/>
      <c r="I46" s="27"/>
      <c r="J46" s="27"/>
      <c r="K46" s="27"/>
      <c r="L46" s="27"/>
    </row>
    <row r="47" spans="1:12">
      <c r="A47" s="27"/>
      <c r="B47" s="313"/>
      <c r="C47" s="313"/>
      <c r="D47" s="313"/>
      <c r="E47" s="313"/>
      <c r="F47" s="313"/>
      <c r="G47" s="172"/>
      <c r="H47" s="27"/>
      <c r="I47" s="27"/>
      <c r="J47" s="27"/>
      <c r="K47" s="27"/>
      <c r="L47" s="27"/>
    </row>
    <row r="48" spans="1:12">
      <c r="A48" s="27"/>
      <c r="B48" s="172"/>
      <c r="C48" s="172"/>
      <c r="D48" s="172"/>
      <c r="E48" s="172"/>
      <c r="F48" s="172"/>
      <c r="G48" s="172"/>
      <c r="H48" s="27"/>
      <c r="I48" s="27"/>
      <c r="J48" s="27"/>
      <c r="K48" s="27"/>
      <c r="L48" s="27"/>
    </row>
    <row r="49" spans="1:12" ht="23.25">
      <c r="A49" s="27"/>
      <c r="B49" s="169" t="s">
        <v>693</v>
      </c>
      <c r="C49" s="27"/>
      <c r="D49" s="27"/>
      <c r="E49" s="27"/>
      <c r="F49" s="27"/>
      <c r="G49" s="27"/>
      <c r="H49" s="27"/>
      <c r="I49" s="27"/>
      <c r="J49" s="27"/>
      <c r="K49" s="27"/>
      <c r="L49" s="27"/>
    </row>
    <row r="50" spans="1:12">
      <c r="A50" s="27"/>
      <c r="B50" s="27"/>
      <c r="C50" s="27"/>
      <c r="D50" s="27"/>
      <c r="E50" s="27"/>
      <c r="F50" s="27"/>
      <c r="G50" s="27"/>
      <c r="H50" s="27"/>
      <c r="I50" s="27"/>
      <c r="J50" s="27"/>
      <c r="K50" s="27"/>
      <c r="L50" s="27"/>
    </row>
    <row r="51" spans="1:12" ht="15" customHeight="1">
      <c r="A51" s="27"/>
      <c r="B51" s="313" t="s">
        <v>694</v>
      </c>
      <c r="C51" s="313"/>
      <c r="D51" s="313"/>
      <c r="E51" s="313"/>
      <c r="F51" s="313"/>
      <c r="G51" s="172"/>
      <c r="H51" s="27"/>
      <c r="I51" s="27"/>
      <c r="J51" s="27"/>
      <c r="K51" s="27"/>
      <c r="L51" s="27"/>
    </row>
    <row r="52" spans="1:12">
      <c r="A52" s="27"/>
      <c r="B52" s="313"/>
      <c r="C52" s="313"/>
      <c r="D52" s="313"/>
      <c r="E52" s="313"/>
      <c r="F52" s="313"/>
      <c r="G52" s="172"/>
      <c r="H52" s="27"/>
      <c r="I52" s="27"/>
      <c r="J52" s="27"/>
      <c r="K52" s="27"/>
      <c r="L52" s="27"/>
    </row>
    <row r="53" spans="1:12">
      <c r="A53" s="27"/>
      <c r="B53" s="313"/>
      <c r="C53" s="313"/>
      <c r="D53" s="313"/>
      <c r="E53" s="313"/>
      <c r="F53" s="313"/>
      <c r="G53" s="172"/>
      <c r="H53" s="27"/>
      <c r="I53" s="27"/>
      <c r="J53" s="27"/>
      <c r="K53" s="27"/>
      <c r="L53" s="27"/>
    </row>
    <row r="54" spans="1:12">
      <c r="A54" s="27"/>
      <c r="B54" s="313"/>
      <c r="C54" s="313"/>
      <c r="D54" s="313"/>
      <c r="E54" s="313"/>
      <c r="F54" s="313"/>
      <c r="G54" s="172"/>
      <c r="H54" s="27"/>
      <c r="I54" s="27"/>
      <c r="J54" s="27"/>
      <c r="K54" s="27"/>
      <c r="L54" s="27"/>
    </row>
    <row r="55" spans="1:12">
      <c r="A55" s="27"/>
      <c r="B55" s="313"/>
      <c r="C55" s="313"/>
      <c r="D55" s="313"/>
      <c r="E55" s="313"/>
      <c r="F55" s="313"/>
      <c r="G55" s="172"/>
      <c r="H55" s="27"/>
      <c r="I55" s="27"/>
      <c r="J55" s="27"/>
      <c r="K55" s="27"/>
      <c r="L55" s="27"/>
    </row>
    <row r="56" spans="1:12">
      <c r="A56" s="27"/>
      <c r="B56" s="313"/>
      <c r="C56" s="313"/>
      <c r="D56" s="313"/>
      <c r="E56" s="313"/>
      <c r="F56" s="313"/>
      <c r="G56" s="172"/>
      <c r="H56" s="27"/>
      <c r="I56" s="27"/>
      <c r="J56" s="27"/>
      <c r="K56" s="27"/>
      <c r="L56" s="27"/>
    </row>
    <row r="57" spans="1:12">
      <c r="A57" s="27"/>
      <c r="B57" s="313"/>
      <c r="C57" s="313"/>
      <c r="D57" s="313"/>
      <c r="E57" s="313"/>
      <c r="F57" s="313"/>
      <c r="G57" s="172"/>
      <c r="H57" s="27"/>
      <c r="I57" s="27"/>
      <c r="J57" s="27"/>
      <c r="K57" s="27"/>
      <c r="L57" s="27"/>
    </row>
    <row r="58" spans="1:12">
      <c r="A58" s="27"/>
      <c r="B58" s="172"/>
      <c r="C58" s="172"/>
      <c r="D58" s="172"/>
      <c r="E58" s="172"/>
      <c r="F58" s="172"/>
      <c r="G58" s="172"/>
      <c r="H58" s="27"/>
      <c r="I58" s="27"/>
      <c r="J58" s="27"/>
      <c r="K58" s="27"/>
      <c r="L58" s="27"/>
    </row>
    <row r="59" spans="1:12" ht="23.25">
      <c r="A59" s="27"/>
      <c r="B59" s="169" t="s">
        <v>695</v>
      </c>
      <c r="C59" s="27"/>
      <c r="D59" s="27"/>
      <c r="E59" s="27"/>
      <c r="F59" s="27"/>
      <c r="G59" s="27"/>
      <c r="H59" s="27"/>
      <c r="I59" s="27"/>
      <c r="J59" s="27"/>
      <c r="K59" s="27"/>
      <c r="L59" s="27"/>
    </row>
    <row r="60" spans="1:12">
      <c r="A60" s="27"/>
      <c r="B60" s="27"/>
      <c r="C60" s="27"/>
      <c r="D60" s="27"/>
      <c r="E60" s="27"/>
      <c r="F60" s="27"/>
      <c r="G60" s="27"/>
      <c r="H60" s="27"/>
      <c r="I60" s="27"/>
      <c r="J60" s="27"/>
      <c r="K60" s="27"/>
      <c r="L60" s="27"/>
    </row>
    <row r="61" spans="1:12" ht="15" customHeight="1">
      <c r="A61" s="27"/>
      <c r="B61" s="313" t="s">
        <v>696</v>
      </c>
      <c r="C61" s="313"/>
      <c r="D61" s="313"/>
      <c r="E61" s="313"/>
      <c r="F61" s="313"/>
      <c r="G61" s="172"/>
      <c r="H61" s="27"/>
      <c r="I61" s="27"/>
      <c r="J61" s="27"/>
      <c r="K61" s="27"/>
      <c r="L61" s="27"/>
    </row>
    <row r="62" spans="1:12">
      <c r="A62" s="27"/>
      <c r="B62" s="313"/>
      <c r="C62" s="313"/>
      <c r="D62" s="313"/>
      <c r="E62" s="313"/>
      <c r="F62" s="313"/>
      <c r="G62" s="172"/>
      <c r="H62" s="27"/>
      <c r="I62" s="27"/>
      <c r="J62" s="27"/>
      <c r="K62" s="27"/>
      <c r="L62" s="27"/>
    </row>
    <row r="63" spans="1:12">
      <c r="A63" s="27"/>
      <c r="B63" s="313"/>
      <c r="C63" s="313"/>
      <c r="D63" s="313"/>
      <c r="E63" s="313"/>
      <c r="F63" s="313"/>
      <c r="G63" s="172"/>
      <c r="H63" s="27"/>
      <c r="I63" s="27"/>
      <c r="J63" s="27"/>
      <c r="K63" s="27"/>
      <c r="L63" s="27"/>
    </row>
    <row r="64" spans="1:12">
      <c r="A64" s="27"/>
      <c r="B64" s="313"/>
      <c r="C64" s="313"/>
      <c r="D64" s="313"/>
      <c r="E64" s="313"/>
      <c r="F64" s="313"/>
      <c r="G64" s="172"/>
      <c r="H64" s="27"/>
      <c r="I64" s="27"/>
      <c r="J64" s="27"/>
      <c r="K64" s="27"/>
      <c r="L64" s="27"/>
    </row>
    <row r="65" spans="1:12">
      <c r="A65" s="27"/>
      <c r="B65" s="313"/>
      <c r="C65" s="313"/>
      <c r="D65" s="313"/>
      <c r="E65" s="313"/>
      <c r="F65" s="313"/>
      <c r="G65" s="172"/>
      <c r="H65" s="27"/>
      <c r="I65" s="27"/>
      <c r="J65" s="27"/>
      <c r="K65" s="27"/>
      <c r="L65" s="27"/>
    </row>
    <row r="66" spans="1:12">
      <c r="A66" s="27"/>
      <c r="B66" s="313"/>
      <c r="C66" s="313"/>
      <c r="D66" s="313"/>
      <c r="E66" s="313"/>
      <c r="F66" s="313"/>
      <c r="G66" s="172"/>
      <c r="H66" s="27"/>
      <c r="I66" s="27"/>
      <c r="J66" s="27"/>
      <c r="K66" s="27"/>
      <c r="L66" s="27"/>
    </row>
    <row r="67" spans="1:12">
      <c r="A67" s="27"/>
      <c r="B67" s="313"/>
      <c r="C67" s="313"/>
      <c r="D67" s="313"/>
      <c r="E67" s="313"/>
      <c r="F67" s="313"/>
      <c r="G67" s="172"/>
      <c r="H67" s="27"/>
      <c r="I67" s="27"/>
      <c r="J67" s="27"/>
      <c r="K67" s="27"/>
      <c r="L67" s="27"/>
    </row>
    <row r="68" spans="1:12">
      <c r="A68" s="27"/>
      <c r="B68" s="172"/>
      <c r="C68" s="172"/>
      <c r="D68" s="172"/>
      <c r="E68" s="172"/>
      <c r="F68" s="172"/>
      <c r="G68" s="172"/>
      <c r="H68" s="27"/>
      <c r="I68" s="27"/>
      <c r="J68" s="27"/>
      <c r="K68" s="27"/>
      <c r="L68" s="27"/>
    </row>
    <row r="69" spans="1:12" ht="18.75" customHeight="1">
      <c r="A69" s="27"/>
      <c r="B69" s="308" t="s">
        <v>697</v>
      </c>
      <c r="C69" s="308"/>
      <c r="D69" s="308"/>
      <c r="E69" s="308"/>
      <c r="F69" s="308"/>
      <c r="G69" s="308"/>
      <c r="H69" s="308"/>
      <c r="I69" s="27"/>
      <c r="J69" s="27"/>
      <c r="K69" s="27"/>
      <c r="L69" s="27"/>
    </row>
    <row r="70" spans="1:12">
      <c r="A70" s="27"/>
      <c r="B70" s="308"/>
      <c r="C70" s="308"/>
      <c r="D70" s="308"/>
      <c r="E70" s="308"/>
      <c r="F70" s="308"/>
      <c r="G70" s="308"/>
      <c r="H70" s="308"/>
      <c r="I70" s="27"/>
      <c r="J70" s="27"/>
      <c r="K70" s="27"/>
      <c r="L70" s="27"/>
    </row>
    <row r="71" spans="1:12">
      <c r="A71" s="27"/>
      <c r="B71" s="27"/>
      <c r="C71" s="27"/>
      <c r="D71" s="27"/>
      <c r="E71" s="27"/>
      <c r="F71" s="27"/>
      <c r="G71" s="27"/>
      <c r="H71" s="27"/>
      <c r="I71" s="27"/>
      <c r="J71" s="27"/>
      <c r="K71" s="27"/>
      <c r="L71" s="27"/>
    </row>
    <row r="72" spans="1:12">
      <c r="A72" s="27"/>
      <c r="B72" s="27" t="s">
        <v>698</v>
      </c>
      <c r="C72" s="27"/>
      <c r="D72" s="27"/>
      <c r="E72" s="27"/>
      <c r="F72" s="27"/>
      <c r="G72" s="27"/>
      <c r="H72" s="27"/>
      <c r="I72" s="27"/>
      <c r="J72" s="27"/>
      <c r="K72" s="27"/>
      <c r="L72" s="27"/>
    </row>
    <row r="73" spans="1:12">
      <c r="A73" s="27"/>
      <c r="B73" s="27"/>
      <c r="C73" s="27"/>
      <c r="D73" s="27"/>
      <c r="E73" s="27"/>
      <c r="F73" s="27"/>
      <c r="G73" s="27"/>
      <c r="H73" s="27"/>
      <c r="I73" s="27"/>
      <c r="J73" s="27"/>
      <c r="K73" s="27"/>
      <c r="L73" s="27"/>
    </row>
    <row r="74" spans="1:12" ht="23.25">
      <c r="A74" s="27"/>
      <c r="B74" s="169" t="s">
        <v>699</v>
      </c>
      <c r="C74" s="27"/>
      <c r="D74" s="27"/>
      <c r="E74" s="27"/>
      <c r="F74" s="27"/>
      <c r="G74" s="27"/>
      <c r="H74" s="27"/>
      <c r="I74" s="27"/>
      <c r="J74" s="27"/>
      <c r="K74" s="27"/>
      <c r="L74" s="27"/>
    </row>
    <row r="75" spans="1:12">
      <c r="A75" s="27"/>
      <c r="B75" s="27"/>
      <c r="C75" s="27"/>
      <c r="D75" s="27"/>
      <c r="E75" s="27"/>
      <c r="F75" s="27"/>
      <c r="G75" s="27"/>
      <c r="H75" s="27"/>
      <c r="I75" s="27"/>
      <c r="J75" s="27"/>
      <c r="K75" s="27"/>
      <c r="L75" s="27"/>
    </row>
    <row r="76" spans="1:12">
      <c r="A76" s="27"/>
      <c r="B76" s="309" t="s">
        <v>700</v>
      </c>
      <c r="C76" s="309"/>
      <c r="D76" s="309"/>
      <c r="E76" s="309"/>
      <c r="F76" s="309"/>
      <c r="G76" s="309"/>
      <c r="H76" s="27"/>
      <c r="I76" s="27"/>
      <c r="J76" s="27"/>
      <c r="K76" s="27"/>
      <c r="L76" s="27"/>
    </row>
    <row r="77" spans="1:12">
      <c r="A77" s="27"/>
      <c r="B77" s="309"/>
      <c r="C77" s="309"/>
      <c r="D77" s="309"/>
      <c r="E77" s="309"/>
      <c r="F77" s="309"/>
      <c r="G77" s="309"/>
      <c r="H77" s="27"/>
      <c r="I77" s="27"/>
      <c r="J77" s="27"/>
      <c r="K77" s="27"/>
      <c r="L77" s="27"/>
    </row>
    <row r="78" spans="1:12">
      <c r="A78" s="27"/>
      <c r="B78" s="309"/>
      <c r="C78" s="309"/>
      <c r="D78" s="309"/>
      <c r="E78" s="309"/>
      <c r="F78" s="309"/>
      <c r="G78" s="309"/>
      <c r="H78" s="27"/>
      <c r="I78" s="27"/>
      <c r="J78" s="27"/>
      <c r="K78" s="27"/>
      <c r="L78" s="27"/>
    </row>
    <row r="79" spans="1:12">
      <c r="A79" s="27"/>
      <c r="B79" s="309"/>
      <c r="C79" s="309"/>
      <c r="D79" s="309"/>
      <c r="E79" s="309"/>
      <c r="F79" s="309"/>
      <c r="G79" s="309"/>
      <c r="H79" s="27"/>
      <c r="I79" s="27"/>
      <c r="J79" s="27"/>
      <c r="K79" s="27"/>
      <c r="L79" s="27"/>
    </row>
    <row r="80" spans="1:12">
      <c r="A80" s="27"/>
      <c r="B80" s="27"/>
      <c r="C80" s="27"/>
      <c r="D80" s="27"/>
      <c r="E80" s="27"/>
      <c r="F80" s="27"/>
      <c r="G80" s="27"/>
      <c r="H80" s="27"/>
      <c r="I80" s="27"/>
      <c r="J80" s="27"/>
      <c r="K80" s="27"/>
      <c r="L80" s="27"/>
    </row>
    <row r="81" spans="1:12" ht="23.25">
      <c r="A81" s="27"/>
      <c r="B81" s="169" t="s">
        <v>701</v>
      </c>
      <c r="C81" s="27"/>
      <c r="D81" s="27"/>
      <c r="E81" s="27"/>
      <c r="F81" s="27"/>
      <c r="G81" s="27"/>
      <c r="H81" s="27"/>
      <c r="I81" s="27"/>
      <c r="J81" s="27"/>
      <c r="K81" s="27"/>
      <c r="L81" s="27"/>
    </row>
    <row r="82" spans="1:12">
      <c r="A82" s="27"/>
      <c r="B82" s="27"/>
      <c r="C82" s="27"/>
      <c r="D82" s="27"/>
      <c r="E82" s="27"/>
      <c r="F82" s="27"/>
      <c r="G82" s="27"/>
      <c r="H82" s="27"/>
      <c r="I82" s="27"/>
      <c r="J82" s="27"/>
      <c r="K82" s="27"/>
      <c r="L82" s="27"/>
    </row>
    <row r="83" spans="1:12">
      <c r="A83" s="27"/>
      <c r="B83" s="309" t="s">
        <v>702</v>
      </c>
      <c r="C83" s="309"/>
      <c r="D83" s="309"/>
      <c r="E83" s="309"/>
      <c r="F83" s="309"/>
      <c r="G83" s="309"/>
      <c r="H83" s="27"/>
      <c r="I83" s="27"/>
      <c r="J83" s="27"/>
      <c r="K83" s="27"/>
      <c r="L83" s="27"/>
    </row>
    <row r="84" spans="1:12">
      <c r="A84" s="27"/>
      <c r="B84" s="309"/>
      <c r="C84" s="309"/>
      <c r="D84" s="309"/>
      <c r="E84" s="309"/>
      <c r="F84" s="309"/>
      <c r="G84" s="309"/>
      <c r="H84" s="27"/>
      <c r="I84" s="27"/>
      <c r="J84" s="27"/>
      <c r="K84" s="27"/>
      <c r="L84" s="27"/>
    </row>
    <row r="85" spans="1:12">
      <c r="A85" s="27"/>
      <c r="B85" s="309"/>
      <c r="C85" s="309"/>
      <c r="D85" s="309"/>
      <c r="E85" s="309"/>
      <c r="F85" s="309"/>
      <c r="G85" s="309"/>
      <c r="H85" s="27"/>
      <c r="I85" s="27"/>
      <c r="J85" s="27"/>
      <c r="K85" s="27"/>
      <c r="L85" s="27"/>
    </row>
    <row r="86" spans="1:12">
      <c r="A86" s="27"/>
      <c r="B86" s="27"/>
      <c r="C86" s="27"/>
      <c r="D86" s="27"/>
      <c r="E86" s="27"/>
      <c r="F86" s="27"/>
      <c r="G86" s="27"/>
      <c r="H86" s="27"/>
      <c r="I86" s="27"/>
      <c r="J86" s="27"/>
      <c r="K86" s="27"/>
      <c r="L86" s="27"/>
    </row>
    <row r="87" spans="1:12" ht="23.25">
      <c r="A87" s="27"/>
      <c r="B87" s="169" t="s">
        <v>703</v>
      </c>
      <c r="C87" s="27"/>
      <c r="D87" s="27"/>
      <c r="E87" s="27"/>
      <c r="F87" s="27"/>
      <c r="G87" s="27"/>
      <c r="H87" s="27"/>
      <c r="I87" s="27"/>
      <c r="J87" s="27"/>
      <c r="K87" s="27"/>
      <c r="L87" s="27"/>
    </row>
    <row r="88" spans="1:12" ht="15" customHeight="1">
      <c r="A88" s="27"/>
      <c r="B88" s="313" t="s">
        <v>704</v>
      </c>
      <c r="C88" s="313"/>
      <c r="D88" s="313"/>
      <c r="E88" s="313"/>
      <c r="F88" s="313"/>
      <c r="G88" s="172"/>
      <c r="H88" s="27"/>
      <c r="I88" s="27"/>
      <c r="J88" s="27"/>
      <c r="K88" s="27"/>
      <c r="L88" s="27"/>
    </row>
    <row r="89" spans="1:12">
      <c r="A89" s="27"/>
      <c r="B89" s="313"/>
      <c r="C89" s="313"/>
      <c r="D89" s="313"/>
      <c r="E89" s="313"/>
      <c r="F89" s="313"/>
      <c r="G89" s="172"/>
      <c r="H89" s="27"/>
      <c r="I89" s="27"/>
      <c r="J89" s="27"/>
      <c r="K89" s="27"/>
      <c r="L89" s="27"/>
    </row>
    <row r="90" spans="1:12">
      <c r="A90" s="27"/>
      <c r="B90" s="313"/>
      <c r="C90" s="313"/>
      <c r="D90" s="313"/>
      <c r="E90" s="313"/>
      <c r="F90" s="313"/>
      <c r="G90" s="172"/>
      <c r="H90" s="27"/>
      <c r="I90" s="27"/>
      <c r="J90" s="27"/>
      <c r="K90" s="27"/>
      <c r="L90" s="27"/>
    </row>
    <row r="91" spans="1:12">
      <c r="A91" s="27"/>
      <c r="B91" s="313"/>
      <c r="C91" s="313"/>
      <c r="D91" s="313"/>
      <c r="E91" s="313"/>
      <c r="F91" s="313"/>
      <c r="G91" s="172"/>
      <c r="H91" s="27"/>
      <c r="I91" s="27"/>
      <c r="J91" s="27"/>
      <c r="K91" s="27"/>
      <c r="L91" s="27"/>
    </row>
    <row r="92" spans="1:12">
      <c r="A92" s="27"/>
      <c r="B92" s="313"/>
      <c r="C92" s="313"/>
      <c r="D92" s="313"/>
      <c r="E92" s="313"/>
      <c r="F92" s="313"/>
      <c r="G92" s="172"/>
      <c r="H92" s="27"/>
      <c r="I92" s="27"/>
      <c r="J92" s="27"/>
      <c r="K92" s="27"/>
      <c r="L92" s="27"/>
    </row>
    <row r="93" spans="1:12">
      <c r="A93" s="27"/>
      <c r="B93" s="313"/>
      <c r="C93" s="313"/>
      <c r="D93" s="313"/>
      <c r="E93" s="313"/>
      <c r="F93" s="313"/>
      <c r="G93" s="172"/>
      <c r="H93" s="27"/>
      <c r="I93" s="27"/>
      <c r="J93" s="27"/>
      <c r="K93" s="27"/>
      <c r="L93" s="27"/>
    </row>
    <row r="94" spans="1:12">
      <c r="A94" s="27"/>
      <c r="B94" s="313"/>
      <c r="C94" s="313"/>
      <c r="D94" s="313"/>
      <c r="E94" s="313"/>
      <c r="F94" s="313"/>
      <c r="G94" s="172"/>
      <c r="H94" s="27"/>
      <c r="I94" s="27"/>
      <c r="J94" s="27"/>
      <c r="K94" s="27"/>
      <c r="L94" s="27"/>
    </row>
    <row r="95" spans="1:12">
      <c r="A95" s="27"/>
      <c r="B95" s="313"/>
      <c r="C95" s="313"/>
      <c r="D95" s="313"/>
      <c r="E95" s="313"/>
      <c r="F95" s="313"/>
      <c r="G95" s="172"/>
      <c r="H95" s="27"/>
      <c r="I95" s="27"/>
      <c r="J95" s="27"/>
      <c r="K95" s="27"/>
      <c r="L95" s="27"/>
    </row>
    <row r="96" spans="1:12">
      <c r="A96" s="27"/>
      <c r="B96" s="313"/>
      <c r="C96" s="313"/>
      <c r="D96" s="313"/>
      <c r="E96" s="313"/>
      <c r="F96" s="313"/>
      <c r="G96" s="172"/>
      <c r="H96" s="27"/>
      <c r="I96" s="27"/>
      <c r="J96" s="27"/>
      <c r="K96" s="27"/>
      <c r="L96" s="27"/>
    </row>
    <row r="97" spans="1:12">
      <c r="A97" s="27"/>
      <c r="B97" s="172"/>
      <c r="C97" s="172"/>
      <c r="D97" s="172"/>
      <c r="E97" s="172"/>
      <c r="F97" s="172"/>
      <c r="G97" s="172"/>
      <c r="H97" s="27"/>
      <c r="I97" s="27"/>
      <c r="J97" s="27"/>
      <c r="K97" s="27"/>
      <c r="L97" s="27"/>
    </row>
    <row r="98" spans="1:12" ht="23.25">
      <c r="A98" s="27"/>
      <c r="B98" s="169" t="s">
        <v>705</v>
      </c>
      <c r="C98" s="27"/>
      <c r="D98" s="27"/>
      <c r="E98" s="27"/>
      <c r="F98" s="27"/>
      <c r="G98" s="27"/>
      <c r="H98" s="27"/>
      <c r="I98" s="27"/>
      <c r="J98" s="27"/>
      <c r="K98" s="27"/>
      <c r="L98" s="27"/>
    </row>
    <row r="99" spans="1:12" ht="15" customHeight="1">
      <c r="A99" s="27"/>
      <c r="B99" s="313" t="s">
        <v>706</v>
      </c>
      <c r="C99" s="313"/>
      <c r="D99" s="313"/>
      <c r="E99" s="313"/>
      <c r="F99" s="313"/>
      <c r="G99" s="172"/>
      <c r="H99" s="27"/>
      <c r="I99" s="27"/>
      <c r="J99" s="27"/>
      <c r="K99" s="27"/>
      <c r="L99" s="27"/>
    </row>
    <row r="100" spans="1:12">
      <c r="A100" s="27"/>
      <c r="B100" s="313"/>
      <c r="C100" s="313"/>
      <c r="D100" s="313"/>
      <c r="E100" s="313"/>
      <c r="F100" s="313"/>
      <c r="G100" s="172"/>
      <c r="H100" s="27"/>
      <c r="I100" s="27"/>
      <c r="J100" s="27"/>
      <c r="K100" s="27"/>
      <c r="L100" s="27"/>
    </row>
    <row r="101" spans="1:12">
      <c r="A101" s="27"/>
      <c r="B101" s="313"/>
      <c r="C101" s="313"/>
      <c r="D101" s="313"/>
      <c r="E101" s="313"/>
      <c r="F101" s="313"/>
      <c r="G101" s="172"/>
      <c r="H101" s="27"/>
      <c r="I101" s="27"/>
      <c r="J101" s="27"/>
      <c r="K101" s="27"/>
      <c r="L101" s="27"/>
    </row>
    <row r="102" spans="1:12">
      <c r="A102" s="27"/>
      <c r="B102" s="313"/>
      <c r="C102" s="313"/>
      <c r="D102" s="313"/>
      <c r="E102" s="313"/>
      <c r="F102" s="313"/>
      <c r="G102" s="172"/>
      <c r="H102" s="27"/>
      <c r="I102" s="27"/>
      <c r="J102" s="27"/>
      <c r="K102" s="27"/>
      <c r="L102" s="27"/>
    </row>
    <row r="103" spans="1:12">
      <c r="A103" s="27"/>
      <c r="B103" s="313"/>
      <c r="C103" s="313"/>
      <c r="D103" s="313"/>
      <c r="E103" s="313"/>
      <c r="F103" s="313"/>
      <c r="G103" s="172"/>
      <c r="H103" s="27"/>
      <c r="I103" s="27"/>
      <c r="J103" s="27"/>
      <c r="K103" s="27"/>
      <c r="L103" s="27"/>
    </row>
    <row r="104" spans="1:12">
      <c r="A104" s="27"/>
      <c r="B104" s="313"/>
      <c r="C104" s="313"/>
      <c r="D104" s="313"/>
      <c r="E104" s="313"/>
      <c r="F104" s="313"/>
      <c r="G104" s="172"/>
      <c r="H104" s="27"/>
      <c r="I104" s="27"/>
      <c r="J104" s="27"/>
      <c r="K104" s="27"/>
      <c r="L104" s="27"/>
    </row>
    <row r="105" spans="1:12">
      <c r="A105" s="27"/>
      <c r="B105" s="313"/>
      <c r="C105" s="313"/>
      <c r="D105" s="313"/>
      <c r="E105" s="313"/>
      <c r="F105" s="313"/>
      <c r="G105" s="172"/>
      <c r="H105" s="27"/>
      <c r="I105" s="27"/>
      <c r="J105" s="27"/>
      <c r="K105" s="27"/>
      <c r="L105" s="27"/>
    </row>
    <row r="106" spans="1:12">
      <c r="A106" s="27"/>
      <c r="B106" s="313"/>
      <c r="C106" s="313"/>
      <c r="D106" s="313"/>
      <c r="E106" s="313"/>
      <c r="F106" s="313"/>
      <c r="G106" s="172"/>
      <c r="H106" s="27"/>
      <c r="I106" s="27"/>
      <c r="J106" s="27"/>
      <c r="K106" s="27"/>
      <c r="L106" s="27"/>
    </row>
    <row r="107" spans="1:12">
      <c r="A107" s="27"/>
      <c r="B107" s="313"/>
      <c r="C107" s="313"/>
      <c r="D107" s="313"/>
      <c r="E107" s="313"/>
      <c r="F107" s="313"/>
      <c r="G107" s="172"/>
      <c r="H107" s="27"/>
      <c r="I107" s="27"/>
      <c r="J107" s="27"/>
      <c r="K107" s="27"/>
      <c r="L107" s="27"/>
    </row>
    <row r="108" spans="1:12">
      <c r="A108" s="27"/>
      <c r="B108" s="172"/>
      <c r="C108" s="172"/>
      <c r="D108" s="172"/>
      <c r="E108" s="172"/>
      <c r="F108" s="172"/>
      <c r="G108" s="172"/>
      <c r="H108" s="27"/>
      <c r="I108" s="27"/>
      <c r="J108" s="27"/>
      <c r="K108" s="27"/>
      <c r="L108" s="27"/>
    </row>
    <row r="109" spans="1:12" ht="15.75" customHeight="1">
      <c r="A109" s="27"/>
      <c r="B109" s="311" t="s">
        <v>707</v>
      </c>
      <c r="C109" s="311"/>
      <c r="D109" s="311"/>
      <c r="E109" s="311"/>
      <c r="F109" s="311"/>
      <c r="G109" s="311"/>
      <c r="H109" s="311"/>
      <c r="I109" s="311"/>
      <c r="J109" s="27"/>
      <c r="K109" s="27"/>
      <c r="L109" s="27"/>
    </row>
    <row r="110" spans="1:12">
      <c r="A110" s="27"/>
      <c r="B110" s="311"/>
      <c r="C110" s="311"/>
      <c r="D110" s="311"/>
      <c r="E110" s="311"/>
      <c r="F110" s="311"/>
      <c r="G110" s="311"/>
      <c r="H110" s="311"/>
      <c r="I110" s="311"/>
      <c r="J110" s="27"/>
      <c r="K110" s="27"/>
      <c r="L110" s="27"/>
    </row>
    <row r="111" spans="1:12">
      <c r="A111" s="27"/>
      <c r="B111" s="311"/>
      <c r="C111" s="311"/>
      <c r="D111" s="311"/>
      <c r="E111" s="311"/>
      <c r="F111" s="311"/>
      <c r="G111" s="311"/>
      <c r="H111" s="311"/>
      <c r="I111" s="311"/>
      <c r="J111" s="27"/>
      <c r="K111" s="27"/>
      <c r="L111" s="27"/>
    </row>
    <row r="112" spans="1:12">
      <c r="A112" s="27"/>
      <c r="B112" s="27"/>
      <c r="C112" s="27"/>
      <c r="D112" s="27"/>
      <c r="E112" s="27"/>
      <c r="F112" s="27"/>
      <c r="G112" s="27"/>
      <c r="H112" s="27"/>
      <c r="I112" s="27"/>
      <c r="J112" s="27"/>
      <c r="K112" s="27"/>
      <c r="L112" s="27"/>
    </row>
    <row r="113" spans="1:12" ht="18.75">
      <c r="A113" s="27"/>
      <c r="B113" s="174" t="s">
        <v>708</v>
      </c>
      <c r="C113" s="27"/>
      <c r="D113" s="27"/>
      <c r="E113" s="27"/>
      <c r="F113" s="27"/>
      <c r="G113" s="27"/>
      <c r="H113" s="27"/>
      <c r="I113" s="27"/>
      <c r="J113" s="27"/>
      <c r="K113" s="27"/>
      <c r="L113" s="27"/>
    </row>
    <row r="114" spans="1:12">
      <c r="A114" s="27"/>
      <c r="B114" s="27" t="s">
        <v>709</v>
      </c>
      <c r="C114" s="27"/>
      <c r="D114" s="27"/>
      <c r="E114" s="27"/>
      <c r="F114" s="27"/>
      <c r="G114" s="27"/>
      <c r="H114" s="27"/>
      <c r="I114" s="27"/>
      <c r="J114" s="27"/>
      <c r="K114" s="27"/>
      <c r="L114" s="27"/>
    </row>
    <row r="115" spans="1:12">
      <c r="A115" s="27"/>
      <c r="B115" s="175" t="s">
        <v>710</v>
      </c>
      <c r="C115" s="27"/>
      <c r="D115" s="27"/>
      <c r="E115" s="27"/>
      <c r="F115" s="27"/>
      <c r="G115" s="27"/>
      <c r="H115" s="27"/>
      <c r="I115" s="27"/>
      <c r="J115" s="27"/>
      <c r="K115" s="27"/>
      <c r="L115" s="27"/>
    </row>
    <row r="116" spans="1:12">
      <c r="A116" s="27"/>
      <c r="B116" s="175" t="s">
        <v>711</v>
      </c>
      <c r="C116" s="27"/>
      <c r="D116" s="27"/>
      <c r="E116" s="27"/>
      <c r="F116" s="27"/>
      <c r="G116" s="27"/>
      <c r="H116" s="27"/>
      <c r="I116" s="27"/>
      <c r="J116" s="27"/>
      <c r="K116" s="27"/>
      <c r="L116" s="27"/>
    </row>
    <row r="117" spans="1:12">
      <c r="A117" s="27"/>
      <c r="B117" s="27" t="s">
        <v>712</v>
      </c>
      <c r="C117" s="27"/>
      <c r="D117" s="27"/>
      <c r="E117" s="27"/>
      <c r="F117" s="27"/>
      <c r="G117" s="27"/>
      <c r="H117" s="27"/>
      <c r="I117" s="27"/>
      <c r="J117" s="27"/>
      <c r="K117" s="27"/>
      <c r="L117" s="27"/>
    </row>
    <row r="118" spans="1:12">
      <c r="A118" s="27"/>
      <c r="B118" s="176" t="s">
        <v>713</v>
      </c>
      <c r="C118" s="27"/>
      <c r="D118" s="27"/>
      <c r="E118" s="27"/>
      <c r="F118" s="27"/>
      <c r="G118" s="27"/>
      <c r="H118" s="27"/>
      <c r="I118" s="27"/>
      <c r="J118" s="27"/>
      <c r="K118" s="27"/>
      <c r="L118" s="27"/>
    </row>
    <row r="119" spans="1:12">
      <c r="A119" s="27"/>
      <c r="B119" s="175" t="s">
        <v>714</v>
      </c>
      <c r="C119" s="27"/>
      <c r="D119" s="27"/>
      <c r="E119" s="27"/>
      <c r="F119" s="27"/>
      <c r="G119" s="27"/>
      <c r="H119" s="27"/>
      <c r="I119" s="27"/>
      <c r="J119" s="27"/>
      <c r="K119" s="27"/>
      <c r="L119" s="27"/>
    </row>
    <row r="120" spans="1:12">
      <c r="A120" s="27"/>
      <c r="B120" s="176" t="s">
        <v>715</v>
      </c>
      <c r="C120" s="27"/>
      <c r="D120" s="27"/>
      <c r="E120" s="27"/>
      <c r="F120" s="27"/>
      <c r="G120" s="27"/>
      <c r="H120" s="27"/>
      <c r="I120" s="27"/>
      <c r="J120" s="27"/>
      <c r="K120" s="27"/>
      <c r="L120" s="27"/>
    </row>
    <row r="121" spans="1:12">
      <c r="A121" s="27"/>
      <c r="B121" s="176" t="s">
        <v>716</v>
      </c>
      <c r="C121" s="27"/>
      <c r="D121" s="27"/>
      <c r="E121" s="27"/>
      <c r="F121" s="27"/>
      <c r="G121" s="27"/>
      <c r="H121" s="27"/>
      <c r="I121" s="27"/>
      <c r="J121" s="27"/>
      <c r="K121" s="27"/>
      <c r="L121" s="27"/>
    </row>
    <row r="122" spans="1:12">
      <c r="A122" s="27"/>
      <c r="B122" s="176" t="s">
        <v>717</v>
      </c>
      <c r="C122" s="27"/>
      <c r="D122" s="27"/>
      <c r="E122" s="27"/>
      <c r="F122" s="27"/>
      <c r="G122" s="27"/>
      <c r="H122" s="27"/>
      <c r="I122" s="27"/>
    </row>
    <row r="123" spans="1:12">
      <c r="A123" s="27"/>
      <c r="B123" s="176" t="s">
        <v>718</v>
      </c>
      <c r="C123" s="27"/>
      <c r="D123" s="27"/>
      <c r="E123" s="27"/>
      <c r="F123" s="27"/>
      <c r="G123" s="27"/>
      <c r="H123" s="27"/>
      <c r="I123" s="27"/>
    </row>
    <row r="124" spans="1:12">
      <c r="A124" s="27"/>
      <c r="B124" s="176" t="s">
        <v>719</v>
      </c>
      <c r="C124" s="27"/>
      <c r="D124" s="27"/>
      <c r="E124" s="27"/>
      <c r="F124" s="27"/>
      <c r="G124" s="27"/>
      <c r="H124" s="27"/>
      <c r="I124" s="27"/>
    </row>
    <row r="125" spans="1:12">
      <c r="A125" s="27"/>
      <c r="B125" s="27" t="s">
        <v>720</v>
      </c>
      <c r="C125" s="27"/>
      <c r="D125" s="27"/>
      <c r="E125" s="27"/>
      <c r="F125" s="27"/>
      <c r="G125" s="27"/>
      <c r="H125" s="27"/>
      <c r="I125" s="27"/>
    </row>
    <row r="126" spans="1:12">
      <c r="A126" s="27"/>
      <c r="B126" s="27"/>
      <c r="C126" s="27"/>
      <c r="D126" s="27"/>
      <c r="E126" s="27"/>
      <c r="F126" s="27"/>
      <c r="G126" s="27"/>
      <c r="H126" s="27"/>
      <c r="I126" s="27"/>
    </row>
    <row r="127" spans="1:12">
      <c r="A127" s="27"/>
      <c r="B127" s="27" t="s">
        <v>721</v>
      </c>
      <c r="C127" s="27"/>
      <c r="D127" s="27"/>
      <c r="E127" s="27"/>
      <c r="F127" s="27"/>
      <c r="G127" s="27"/>
      <c r="H127" s="27"/>
      <c r="I127" s="27"/>
    </row>
    <row r="128" spans="1:12" ht="23.25">
      <c r="A128" s="27"/>
      <c r="B128" s="169" t="s">
        <v>722</v>
      </c>
      <c r="C128" s="27"/>
      <c r="D128" s="27"/>
      <c r="E128" s="27"/>
      <c r="F128" s="27"/>
      <c r="G128" s="27"/>
      <c r="H128" s="27"/>
      <c r="I128" s="27"/>
    </row>
    <row r="129" spans="1:9">
      <c r="A129" s="27"/>
      <c r="B129" s="28" t="s">
        <v>723</v>
      </c>
      <c r="C129" s="27"/>
      <c r="D129" s="27"/>
      <c r="E129" s="27"/>
      <c r="F129" s="27"/>
      <c r="G129" s="27"/>
      <c r="H129" s="27"/>
      <c r="I129" s="27"/>
    </row>
    <row r="130" spans="1:9">
      <c r="A130" s="27"/>
      <c r="B130" s="176" t="s">
        <v>724</v>
      </c>
      <c r="C130" s="27"/>
      <c r="D130" s="27"/>
      <c r="E130" s="27"/>
      <c r="F130" s="27"/>
      <c r="G130" s="27"/>
      <c r="H130" s="27"/>
      <c r="I130" s="27"/>
    </row>
    <row r="131" spans="1:9">
      <c r="A131" s="27"/>
      <c r="B131" s="176" t="s">
        <v>725</v>
      </c>
      <c r="C131" s="27"/>
      <c r="D131" s="27"/>
      <c r="E131" s="27"/>
      <c r="F131" s="27"/>
      <c r="G131" s="27"/>
      <c r="H131" s="27"/>
      <c r="I131" s="27"/>
    </row>
    <row r="132" spans="1:9">
      <c r="A132" s="27"/>
      <c r="B132" s="27"/>
      <c r="C132" s="27"/>
      <c r="D132" s="27"/>
      <c r="E132" s="27"/>
      <c r="F132" s="27"/>
      <c r="G132" s="27"/>
      <c r="H132" s="27"/>
      <c r="I132" s="27"/>
    </row>
    <row r="133" spans="1:9">
      <c r="A133" s="27"/>
      <c r="B133" s="28" t="s">
        <v>726</v>
      </c>
      <c r="C133" s="27"/>
      <c r="D133" s="27"/>
      <c r="E133" s="27"/>
      <c r="F133" s="27"/>
      <c r="G133" s="27"/>
      <c r="H133" s="27"/>
      <c r="I133" s="27"/>
    </row>
    <row r="134" spans="1:9">
      <c r="A134" s="27"/>
      <c r="B134" s="28" t="s">
        <v>727</v>
      </c>
      <c r="C134" s="27"/>
      <c r="D134" s="27"/>
      <c r="E134" s="27"/>
      <c r="F134" s="27"/>
      <c r="G134" s="27"/>
      <c r="H134" s="27"/>
      <c r="I134" s="27"/>
    </row>
    <row r="135" spans="1:9">
      <c r="A135" s="27"/>
      <c r="B135" s="177" t="s">
        <v>728</v>
      </c>
      <c r="C135" s="27"/>
      <c r="D135" s="27"/>
      <c r="E135" s="27"/>
      <c r="F135" s="27"/>
      <c r="G135" s="27"/>
      <c r="H135" s="27"/>
      <c r="I135" s="27"/>
    </row>
    <row r="136" spans="1:9">
      <c r="A136" s="27"/>
      <c r="B136" s="178" t="s">
        <v>729</v>
      </c>
      <c r="C136" s="27"/>
      <c r="D136" s="27"/>
      <c r="E136" s="27"/>
      <c r="F136" s="27"/>
      <c r="G136" s="27"/>
      <c r="H136" s="27"/>
      <c r="I136" s="27"/>
    </row>
    <row r="137" spans="1:9">
      <c r="A137" s="27"/>
      <c r="B137" s="27"/>
      <c r="C137" s="27"/>
      <c r="D137" s="27"/>
      <c r="E137" s="27"/>
      <c r="F137" s="27"/>
      <c r="G137" s="27"/>
      <c r="H137" s="27"/>
      <c r="I137" s="27"/>
    </row>
    <row r="138" spans="1:9" ht="23.25">
      <c r="A138" s="27"/>
      <c r="B138" s="169" t="s">
        <v>730</v>
      </c>
      <c r="C138" s="27"/>
      <c r="D138" s="27"/>
      <c r="E138" s="27"/>
      <c r="F138" s="27"/>
      <c r="G138" s="27"/>
      <c r="H138" s="27"/>
      <c r="I138" s="27"/>
    </row>
    <row r="139" spans="1:9">
      <c r="A139" s="27"/>
      <c r="B139" s="28" t="s">
        <v>731</v>
      </c>
      <c r="C139" s="27"/>
      <c r="D139" s="27"/>
      <c r="E139" s="27"/>
      <c r="F139" s="27"/>
      <c r="G139" s="27"/>
      <c r="H139" s="27"/>
      <c r="I139" s="27"/>
    </row>
    <row r="140" spans="1:9">
      <c r="A140" s="27"/>
      <c r="B140" s="176" t="s">
        <v>732</v>
      </c>
      <c r="C140" s="27"/>
      <c r="D140" s="27"/>
      <c r="E140" s="27"/>
      <c r="F140" s="27"/>
      <c r="G140" s="27"/>
      <c r="H140" s="27"/>
      <c r="I140" s="27"/>
    </row>
    <row r="141" spans="1:9">
      <c r="A141" s="27"/>
      <c r="B141" s="176" t="s">
        <v>733</v>
      </c>
      <c r="C141" s="27"/>
      <c r="D141" s="27"/>
      <c r="E141" s="27"/>
      <c r="F141" s="27"/>
      <c r="G141" s="27"/>
      <c r="H141" s="27"/>
      <c r="I141" s="27"/>
    </row>
    <row r="142" spans="1:9">
      <c r="A142" s="27"/>
      <c r="B142" s="28" t="s">
        <v>727</v>
      </c>
      <c r="C142" s="27"/>
      <c r="D142" s="27"/>
      <c r="E142" s="27"/>
      <c r="F142" s="27"/>
      <c r="G142" s="27"/>
      <c r="H142" s="27"/>
      <c r="I142" s="27"/>
    </row>
    <row r="143" spans="1:9">
      <c r="A143" s="27"/>
      <c r="B143" s="178" t="s">
        <v>734</v>
      </c>
      <c r="C143" s="27"/>
      <c r="D143" s="27"/>
      <c r="E143" s="27"/>
      <c r="F143" s="27"/>
      <c r="G143" s="27"/>
      <c r="H143" s="27"/>
      <c r="I143" s="27"/>
    </row>
    <row r="144" spans="1:9">
      <c r="A144" s="27"/>
      <c r="B144" s="178"/>
      <c r="C144" s="27"/>
      <c r="D144" s="27"/>
      <c r="E144" s="27"/>
      <c r="F144" s="27"/>
      <c r="G144" s="27"/>
      <c r="H144" s="27"/>
      <c r="I144" s="27"/>
    </row>
    <row r="145" spans="1:9" ht="23.25">
      <c r="A145" s="27"/>
      <c r="B145" s="169" t="s">
        <v>735</v>
      </c>
      <c r="C145" s="27"/>
      <c r="D145" s="27"/>
      <c r="E145" s="27"/>
      <c r="F145" s="27"/>
      <c r="G145" s="27"/>
      <c r="H145" s="27"/>
      <c r="I145" s="27"/>
    </row>
    <row r="146" spans="1:9">
      <c r="A146" s="27"/>
      <c r="B146" s="178" t="s">
        <v>737</v>
      </c>
      <c r="C146" s="27"/>
      <c r="D146" s="27"/>
      <c r="E146" s="27"/>
      <c r="F146" s="27"/>
      <c r="G146" s="27"/>
      <c r="H146" s="27"/>
      <c r="I146" s="27"/>
    </row>
    <row r="147" spans="1:9">
      <c r="A147" s="27"/>
      <c r="B147" s="27" t="s">
        <v>736</v>
      </c>
      <c r="C147" s="27"/>
      <c r="D147" s="27"/>
      <c r="E147" s="27"/>
      <c r="F147" s="27"/>
      <c r="G147" s="27"/>
      <c r="H147" s="27"/>
      <c r="I147" s="27"/>
    </row>
    <row r="148" spans="1:9">
      <c r="A148" s="27"/>
      <c r="B148" s="27"/>
      <c r="C148" s="27"/>
      <c r="D148" s="27"/>
      <c r="E148" s="27"/>
      <c r="F148" s="27"/>
      <c r="G148" s="27"/>
      <c r="H148" s="27"/>
      <c r="I148" s="27"/>
    </row>
    <row r="149" spans="1:9" ht="18.75">
      <c r="A149" s="27"/>
      <c r="B149" s="170" t="s">
        <v>738</v>
      </c>
      <c r="C149" s="27"/>
      <c r="D149" s="27"/>
      <c r="E149" s="27"/>
      <c r="F149" s="27"/>
      <c r="G149" s="27"/>
      <c r="H149" s="27"/>
      <c r="I149" s="27"/>
    </row>
    <row r="150" spans="1:9">
      <c r="A150" s="27"/>
      <c r="B150" s="27" t="s">
        <v>739</v>
      </c>
      <c r="C150" s="27"/>
      <c r="D150" s="27"/>
      <c r="E150" s="27"/>
      <c r="F150" s="27"/>
      <c r="G150" s="27"/>
      <c r="H150" s="27"/>
      <c r="I150" s="27"/>
    </row>
    <row r="151" spans="1:9">
      <c r="A151" s="27"/>
      <c r="B151" s="27"/>
      <c r="C151" s="27"/>
      <c r="D151" s="27"/>
      <c r="E151" s="27"/>
      <c r="F151" s="27"/>
      <c r="G151" s="27"/>
      <c r="H151" s="27"/>
      <c r="I151" s="27"/>
    </row>
    <row r="152" spans="1:9" ht="23.25">
      <c r="A152" s="27"/>
      <c r="B152" s="169" t="s">
        <v>740</v>
      </c>
      <c r="C152" s="27"/>
      <c r="D152" s="27"/>
      <c r="E152" s="27"/>
      <c r="F152" s="27"/>
      <c r="G152" s="27"/>
      <c r="H152" s="27"/>
      <c r="I152" s="27"/>
    </row>
    <row r="153" spans="1:9">
      <c r="A153" s="27"/>
      <c r="B153" s="179" t="s">
        <v>80</v>
      </c>
      <c r="C153" s="27"/>
      <c r="D153" s="27"/>
      <c r="E153" s="27"/>
      <c r="F153" s="27"/>
      <c r="G153" s="27"/>
      <c r="H153" s="27"/>
      <c r="I153" s="27"/>
    </row>
    <row r="154" spans="1:9">
      <c r="A154" s="27"/>
      <c r="B154" s="175" t="s">
        <v>741</v>
      </c>
      <c r="C154" s="27"/>
      <c r="D154" s="27"/>
      <c r="E154" s="27"/>
      <c r="F154" s="27"/>
      <c r="G154" s="27"/>
      <c r="H154" s="27"/>
      <c r="I154" s="27"/>
    </row>
    <row r="155" spans="1:9">
      <c r="A155" s="27"/>
      <c r="B155" s="175" t="s">
        <v>742</v>
      </c>
      <c r="C155" s="27"/>
      <c r="D155" s="27"/>
      <c r="E155" s="27"/>
      <c r="F155" s="27"/>
      <c r="G155" s="27"/>
      <c r="H155" s="27"/>
      <c r="I155" s="27"/>
    </row>
    <row r="156" spans="1:9">
      <c r="A156" s="27"/>
      <c r="B156" s="175" t="s">
        <v>743</v>
      </c>
      <c r="C156" s="27"/>
      <c r="D156" s="27"/>
      <c r="E156" s="27"/>
      <c r="F156" s="27"/>
      <c r="G156" s="27"/>
      <c r="H156" s="27"/>
      <c r="I156" s="27"/>
    </row>
    <row r="157" spans="1:9">
      <c r="A157" s="27"/>
      <c r="B157" s="180" t="s">
        <v>744</v>
      </c>
      <c r="C157" s="27"/>
      <c r="D157" s="27"/>
      <c r="E157" s="27"/>
      <c r="F157" s="27"/>
      <c r="G157" s="27"/>
      <c r="H157" s="27"/>
      <c r="I157" s="27"/>
    </row>
    <row r="158" spans="1:9">
      <c r="A158" s="27"/>
      <c r="B158" s="180" t="s">
        <v>745</v>
      </c>
      <c r="C158" s="27"/>
      <c r="D158" s="27"/>
      <c r="E158" s="27"/>
      <c r="F158" s="27"/>
      <c r="G158" s="27"/>
      <c r="H158" s="27"/>
      <c r="I158" s="27"/>
    </row>
    <row r="159" spans="1:9">
      <c r="A159" s="27"/>
      <c r="B159" s="175" t="s">
        <v>746</v>
      </c>
      <c r="C159" s="27"/>
      <c r="D159" s="27"/>
      <c r="E159" s="27"/>
      <c r="F159" s="27"/>
      <c r="G159" s="27"/>
      <c r="H159" s="27"/>
      <c r="I159" s="27"/>
    </row>
    <row r="160" spans="1:9">
      <c r="A160" s="27"/>
      <c r="B160" s="27"/>
      <c r="C160" s="27"/>
      <c r="D160" s="27"/>
      <c r="E160" s="27"/>
      <c r="F160" s="27"/>
      <c r="G160" s="27"/>
      <c r="H160" s="27"/>
      <c r="I160" s="27"/>
    </row>
    <row r="161" spans="1:9">
      <c r="A161" s="27"/>
      <c r="B161" s="179" t="s">
        <v>163</v>
      </c>
      <c r="C161" s="27"/>
      <c r="D161" s="27"/>
      <c r="E161" s="27"/>
      <c r="F161" s="27"/>
      <c r="G161" s="27"/>
      <c r="H161" s="27"/>
      <c r="I161" s="27"/>
    </row>
    <row r="162" spans="1:9">
      <c r="A162" s="27"/>
      <c r="B162" s="175" t="s">
        <v>747</v>
      </c>
      <c r="C162" s="27"/>
      <c r="D162" s="27"/>
      <c r="E162" s="27"/>
      <c r="F162" s="27"/>
      <c r="G162" s="27"/>
      <c r="H162" s="27"/>
      <c r="I162" s="27"/>
    </row>
    <row r="163" spans="1:9">
      <c r="A163" s="27"/>
      <c r="B163" s="175" t="s">
        <v>748</v>
      </c>
      <c r="C163" s="27"/>
      <c r="D163" s="27"/>
      <c r="E163" s="27"/>
      <c r="F163" s="27"/>
      <c r="G163" s="27"/>
      <c r="H163" s="27"/>
      <c r="I163" s="27"/>
    </row>
    <row r="164" spans="1:9">
      <c r="A164" s="27"/>
      <c r="B164" s="175" t="s">
        <v>743</v>
      </c>
      <c r="C164" s="27"/>
      <c r="D164" s="27"/>
      <c r="E164" s="27"/>
      <c r="F164" s="27"/>
      <c r="G164" s="27"/>
      <c r="H164" s="27"/>
      <c r="I164" s="27"/>
    </row>
    <row r="165" spans="1:9">
      <c r="A165" s="27"/>
      <c r="B165" s="181" t="s">
        <v>749</v>
      </c>
      <c r="C165" s="27"/>
      <c r="D165" s="27"/>
      <c r="E165" s="27"/>
      <c r="F165" s="27"/>
      <c r="G165" s="27"/>
      <c r="H165" s="27"/>
      <c r="I165" s="27"/>
    </row>
    <row r="166" spans="1:9">
      <c r="A166" s="27"/>
      <c r="B166" s="181" t="s">
        <v>750</v>
      </c>
      <c r="C166" s="27"/>
      <c r="D166" s="27"/>
      <c r="E166" s="27"/>
      <c r="F166" s="27"/>
      <c r="G166" s="27"/>
      <c r="H166" s="27"/>
      <c r="I166" s="27"/>
    </row>
    <row r="167" spans="1:9">
      <c r="A167" s="27"/>
      <c r="B167" s="27"/>
      <c r="C167" s="27"/>
      <c r="D167" s="27"/>
      <c r="E167" s="27"/>
      <c r="F167" s="27"/>
      <c r="G167" s="27"/>
      <c r="H167" s="27"/>
      <c r="I167" s="27"/>
    </row>
    <row r="168" spans="1:9" ht="23.25">
      <c r="A168" s="27"/>
      <c r="B168" s="169" t="s">
        <v>751</v>
      </c>
      <c r="C168" s="27"/>
      <c r="D168" s="27"/>
      <c r="E168" s="27"/>
      <c r="F168" s="27"/>
      <c r="G168" s="27"/>
      <c r="H168" s="27"/>
      <c r="I168" s="27"/>
    </row>
    <row r="169" spans="1:9">
      <c r="A169" s="27"/>
      <c r="B169" s="177" t="s">
        <v>752</v>
      </c>
      <c r="C169" s="27"/>
      <c r="D169" s="27"/>
      <c r="E169" s="27"/>
      <c r="F169" s="27"/>
      <c r="G169" s="27"/>
      <c r="H169" s="27"/>
      <c r="I169" s="27"/>
    </row>
    <row r="170" spans="1:9">
      <c r="A170" s="27"/>
      <c r="B170" s="178" t="s">
        <v>753</v>
      </c>
      <c r="C170" s="27"/>
      <c r="D170" s="27"/>
      <c r="E170" s="27"/>
      <c r="F170" s="27"/>
      <c r="G170" s="27"/>
      <c r="H170" s="27"/>
      <c r="I170" s="27"/>
    </row>
    <row r="171" spans="1:9">
      <c r="A171" s="27"/>
      <c r="B171" s="27"/>
      <c r="C171" s="27"/>
      <c r="D171" s="27"/>
      <c r="E171" s="27"/>
      <c r="F171" s="27"/>
      <c r="G171" s="27"/>
      <c r="H171" s="27"/>
      <c r="I171" s="27"/>
    </row>
    <row r="172" spans="1:9" ht="23.25">
      <c r="A172" s="27"/>
      <c r="B172" s="169" t="s">
        <v>754</v>
      </c>
      <c r="C172" s="27"/>
      <c r="D172" s="27"/>
      <c r="E172" s="27"/>
      <c r="F172" s="27"/>
      <c r="G172" s="27"/>
      <c r="H172" s="27"/>
      <c r="I172" s="27"/>
    </row>
    <row r="173" spans="1:9">
      <c r="A173" s="27"/>
      <c r="B173" s="176" t="s">
        <v>755</v>
      </c>
      <c r="C173" s="27"/>
      <c r="D173" s="27"/>
      <c r="E173" s="27"/>
      <c r="F173" s="27"/>
      <c r="G173" s="27"/>
      <c r="H173" s="27"/>
      <c r="I173" s="27"/>
    </row>
    <row r="174" spans="1:9">
      <c r="A174" s="27"/>
      <c r="B174" s="176" t="s">
        <v>756</v>
      </c>
      <c r="C174" s="27"/>
      <c r="D174" s="27"/>
      <c r="E174" s="27"/>
      <c r="F174" s="27"/>
      <c r="G174" s="27"/>
      <c r="H174" s="27"/>
      <c r="I174" s="27"/>
    </row>
    <row r="175" spans="1:9">
      <c r="A175" s="27"/>
      <c r="B175" s="27" t="s">
        <v>757</v>
      </c>
      <c r="C175" s="27"/>
      <c r="D175" s="27"/>
      <c r="E175" s="27"/>
      <c r="F175" s="27"/>
      <c r="G175" s="27"/>
      <c r="H175" s="27"/>
      <c r="I175" s="27"/>
    </row>
    <row r="176" spans="1:9">
      <c r="A176" s="27"/>
      <c r="B176" s="27"/>
      <c r="C176" s="27"/>
      <c r="D176" s="27"/>
      <c r="E176" s="27"/>
      <c r="F176" s="27"/>
      <c r="G176" s="27"/>
      <c r="H176" s="27"/>
      <c r="I176" s="27"/>
    </row>
    <row r="177" spans="1:9" ht="18.75" customHeight="1">
      <c r="A177" s="27"/>
      <c r="B177" s="312" t="s">
        <v>802</v>
      </c>
      <c r="C177" s="312"/>
      <c r="D177" s="312"/>
      <c r="E177" s="312"/>
      <c r="F177" s="312"/>
      <c r="G177" s="27"/>
      <c r="H177" s="27"/>
      <c r="I177" s="27"/>
    </row>
    <row r="178" spans="1:9" ht="18.75" customHeight="1">
      <c r="A178" s="27"/>
      <c r="B178" s="312"/>
      <c r="C178" s="312"/>
      <c r="D178" s="312"/>
      <c r="E178" s="312"/>
      <c r="F178" s="312"/>
      <c r="G178" s="27"/>
      <c r="H178" s="27"/>
      <c r="I178" s="27"/>
    </row>
    <row r="179" spans="1:9" ht="18.75" customHeight="1">
      <c r="A179" s="27"/>
      <c r="B179" s="312"/>
      <c r="C179" s="312"/>
      <c r="D179" s="312"/>
      <c r="E179" s="312"/>
      <c r="F179" s="312"/>
      <c r="G179" s="27"/>
      <c r="H179" s="27"/>
      <c r="I179" s="27"/>
    </row>
    <row r="180" spans="1:9" ht="18.75">
      <c r="A180" s="27"/>
      <c r="B180" s="182"/>
      <c r="C180" s="27"/>
      <c r="D180" s="27"/>
      <c r="E180" s="27"/>
      <c r="F180" s="27"/>
      <c r="G180" s="27"/>
      <c r="H180" s="27"/>
      <c r="I180" s="27"/>
    </row>
    <row r="181" spans="1:9">
      <c r="A181" s="27"/>
      <c r="B181" s="27" t="s">
        <v>758</v>
      </c>
      <c r="C181" s="27"/>
      <c r="D181" s="27"/>
      <c r="E181" s="27"/>
      <c r="F181" s="27"/>
      <c r="G181" s="27"/>
      <c r="H181" s="27"/>
      <c r="I181" s="27"/>
    </row>
    <row r="182" spans="1:9">
      <c r="A182" s="27"/>
      <c r="B182" s="27" t="s">
        <v>759</v>
      </c>
      <c r="C182" s="27"/>
      <c r="D182" s="27"/>
      <c r="E182" s="27"/>
      <c r="F182" s="27"/>
      <c r="G182" s="27"/>
      <c r="H182" s="27"/>
      <c r="I182" s="27"/>
    </row>
    <row r="183" spans="1:9">
      <c r="A183" s="27"/>
      <c r="B183" s="27"/>
      <c r="C183" s="27"/>
      <c r="D183" s="27"/>
      <c r="E183" s="27"/>
      <c r="F183" s="27"/>
      <c r="G183" s="27"/>
      <c r="H183" s="27"/>
      <c r="I183" s="27"/>
    </row>
    <row r="184" spans="1:9" ht="23.25">
      <c r="A184" s="27"/>
      <c r="B184" s="169" t="s">
        <v>760</v>
      </c>
      <c r="C184" s="27"/>
      <c r="D184" s="27"/>
      <c r="E184" s="27"/>
      <c r="F184" s="27"/>
      <c r="G184" s="27"/>
      <c r="H184" s="27"/>
      <c r="I184" s="27"/>
    </row>
    <row r="185" spans="1:9" ht="15" customHeight="1">
      <c r="A185" s="27"/>
      <c r="B185" s="314" t="s">
        <v>761</v>
      </c>
      <c r="C185" s="314"/>
      <c r="D185" s="314"/>
      <c r="E185" s="314"/>
      <c r="F185" s="314"/>
      <c r="G185" s="314"/>
      <c r="H185" s="27"/>
      <c r="I185" s="27"/>
    </row>
    <row r="186" spans="1:9">
      <c r="A186" s="27"/>
      <c r="B186" s="314"/>
      <c r="C186" s="314"/>
      <c r="D186" s="314"/>
      <c r="E186" s="314"/>
      <c r="F186" s="314"/>
      <c r="G186" s="314"/>
      <c r="H186" s="27"/>
      <c r="I186" s="27"/>
    </row>
    <row r="187" spans="1:9">
      <c r="A187" s="27"/>
      <c r="B187" s="314"/>
      <c r="C187" s="314"/>
      <c r="D187" s="314"/>
      <c r="E187" s="314"/>
      <c r="F187" s="314"/>
      <c r="G187" s="314"/>
      <c r="H187" s="27"/>
      <c r="I187" s="27"/>
    </row>
    <row r="188" spans="1:9">
      <c r="A188" s="27"/>
      <c r="B188" s="314"/>
      <c r="C188" s="314"/>
      <c r="D188" s="314"/>
      <c r="E188" s="314"/>
      <c r="F188" s="314"/>
      <c r="G188" s="314"/>
      <c r="H188" s="27"/>
      <c r="I188" s="27"/>
    </row>
    <row r="189" spans="1:9" ht="23.25">
      <c r="A189" s="27"/>
      <c r="B189" s="169" t="s">
        <v>762</v>
      </c>
      <c r="C189" s="172"/>
      <c r="D189" s="172"/>
      <c r="E189" s="172"/>
      <c r="F189" s="172"/>
      <c r="G189" s="172"/>
      <c r="H189" s="27"/>
      <c r="I189" s="27"/>
    </row>
    <row r="190" spans="1:9" ht="15" customHeight="1">
      <c r="A190" s="27"/>
      <c r="B190" s="309" t="s">
        <v>763</v>
      </c>
      <c r="C190" s="309"/>
      <c r="D190" s="309"/>
      <c r="E190" s="309"/>
      <c r="F190" s="309"/>
      <c r="G190" s="309"/>
      <c r="H190" s="27"/>
      <c r="I190" s="27"/>
    </row>
    <row r="191" spans="1:9">
      <c r="A191" s="27"/>
      <c r="B191" s="309"/>
      <c r="C191" s="309"/>
      <c r="D191" s="309"/>
      <c r="E191" s="309"/>
      <c r="F191" s="309"/>
      <c r="G191" s="309"/>
      <c r="H191" s="27"/>
      <c r="I191" s="27"/>
    </row>
    <row r="192" spans="1:9">
      <c r="A192" s="27"/>
      <c r="B192" s="309"/>
      <c r="C192" s="309"/>
      <c r="D192" s="309"/>
      <c r="E192" s="309"/>
      <c r="F192" s="309"/>
      <c r="G192" s="309"/>
      <c r="H192" s="27"/>
      <c r="I192" s="27"/>
    </row>
    <row r="193" spans="1:9">
      <c r="A193" s="27"/>
      <c r="B193" s="172"/>
      <c r="C193" s="172"/>
      <c r="D193" s="172"/>
      <c r="E193" s="172"/>
      <c r="F193" s="172"/>
      <c r="G193" s="172"/>
      <c r="H193" s="27"/>
      <c r="I193" s="27"/>
    </row>
    <row r="194" spans="1:9" ht="23.25">
      <c r="A194" s="27"/>
      <c r="B194" s="169" t="s">
        <v>764</v>
      </c>
      <c r="C194" s="27"/>
      <c r="D194" s="27"/>
      <c r="E194" s="27"/>
      <c r="F194" s="27"/>
      <c r="G194" s="27"/>
      <c r="H194" s="27"/>
      <c r="I194" s="27"/>
    </row>
    <row r="195" spans="1:9" ht="15" customHeight="1">
      <c r="A195" s="27"/>
      <c r="B195" s="309" t="s">
        <v>765</v>
      </c>
      <c r="C195" s="309"/>
      <c r="D195" s="309"/>
      <c r="E195" s="309"/>
      <c r="F195" s="309"/>
      <c r="G195" s="309"/>
      <c r="H195" s="27"/>
      <c r="I195" s="27"/>
    </row>
    <row r="196" spans="1:9">
      <c r="A196" s="27"/>
      <c r="B196" s="309"/>
      <c r="C196" s="309"/>
      <c r="D196" s="309"/>
      <c r="E196" s="309"/>
      <c r="F196" s="309"/>
      <c r="G196" s="309"/>
      <c r="H196" s="27"/>
      <c r="I196" s="27"/>
    </row>
    <row r="197" spans="1:9">
      <c r="A197" s="27"/>
      <c r="B197" s="309"/>
      <c r="C197" s="309"/>
      <c r="D197" s="309"/>
      <c r="E197" s="309"/>
      <c r="F197" s="309"/>
      <c r="G197" s="309"/>
      <c r="H197" s="27"/>
      <c r="I197" s="27"/>
    </row>
    <row r="198" spans="1:9">
      <c r="A198" s="27"/>
      <c r="B198" s="27"/>
      <c r="C198" s="27"/>
      <c r="D198" s="27"/>
      <c r="E198" s="27"/>
      <c r="F198" s="27"/>
      <c r="G198" s="27"/>
      <c r="H198" s="27"/>
      <c r="I198" s="27"/>
    </row>
    <row r="199" spans="1:9" ht="23.25">
      <c r="A199" s="27"/>
      <c r="B199" s="169" t="s">
        <v>766</v>
      </c>
      <c r="C199" s="27"/>
      <c r="D199" s="27"/>
      <c r="E199" s="27"/>
      <c r="F199" s="27"/>
      <c r="G199" s="27"/>
      <c r="H199" s="27"/>
      <c r="I199" s="27"/>
    </row>
    <row r="200" spans="1:9" ht="15" customHeight="1">
      <c r="A200" s="27"/>
      <c r="B200" s="309" t="s">
        <v>767</v>
      </c>
      <c r="C200" s="309"/>
      <c r="D200" s="309"/>
      <c r="E200" s="309"/>
      <c r="F200" s="309"/>
      <c r="G200" s="172"/>
      <c r="H200" s="27"/>
      <c r="I200" s="27"/>
    </row>
    <row r="201" spans="1:9">
      <c r="A201" s="27"/>
      <c r="B201" s="309"/>
      <c r="C201" s="309"/>
      <c r="D201" s="309"/>
      <c r="E201" s="309"/>
      <c r="F201" s="309"/>
      <c r="G201" s="172"/>
      <c r="H201" s="27"/>
      <c r="I201" s="27"/>
    </row>
    <row r="202" spans="1:9">
      <c r="A202" s="27"/>
      <c r="B202" s="309"/>
      <c r="C202" s="309"/>
      <c r="D202" s="309"/>
      <c r="E202" s="309"/>
      <c r="F202" s="309"/>
      <c r="G202" s="172"/>
      <c r="H202" s="27"/>
      <c r="I202" s="27"/>
    </row>
    <row r="203" spans="1:9" ht="23.25">
      <c r="A203" s="27"/>
      <c r="B203" s="169" t="s">
        <v>768</v>
      </c>
      <c r="C203" s="27"/>
      <c r="D203" s="27"/>
      <c r="E203" s="27"/>
      <c r="F203" s="27"/>
      <c r="G203" s="27"/>
      <c r="H203" s="27"/>
      <c r="I203" s="27"/>
    </row>
    <row r="204" spans="1:9" ht="15" customHeight="1">
      <c r="A204" s="27"/>
      <c r="B204" s="309" t="s">
        <v>769</v>
      </c>
      <c r="C204" s="309"/>
      <c r="D204" s="309"/>
      <c r="E204" s="309"/>
      <c r="F204" s="309"/>
      <c r="G204" s="309"/>
      <c r="H204" s="27"/>
      <c r="I204" s="27"/>
    </row>
    <row r="205" spans="1:9">
      <c r="A205" s="27"/>
      <c r="B205" s="309"/>
      <c r="C205" s="309"/>
      <c r="D205" s="309"/>
      <c r="E205" s="309"/>
      <c r="F205" s="309"/>
      <c r="G205" s="309"/>
      <c r="H205" s="27"/>
      <c r="I205" s="27"/>
    </row>
    <row r="206" spans="1:9" ht="23.25">
      <c r="A206" s="27"/>
      <c r="B206" s="169" t="s">
        <v>770</v>
      </c>
      <c r="C206" s="27"/>
      <c r="D206" s="27"/>
      <c r="E206" s="27"/>
      <c r="F206" s="27"/>
      <c r="G206" s="27"/>
      <c r="H206" s="27"/>
      <c r="I206" s="27"/>
    </row>
    <row r="207" spans="1:9" ht="15" customHeight="1">
      <c r="A207" s="27"/>
      <c r="B207" s="309" t="s">
        <v>771</v>
      </c>
      <c r="C207" s="309"/>
      <c r="D207" s="309"/>
      <c r="E207" s="309"/>
      <c r="F207" s="309"/>
      <c r="G207" s="309"/>
      <c r="H207" s="27"/>
      <c r="I207" s="27"/>
    </row>
    <row r="208" spans="1:9">
      <c r="A208" s="27"/>
      <c r="B208" s="309"/>
      <c r="C208" s="309"/>
      <c r="D208" s="309"/>
      <c r="E208" s="309"/>
      <c r="F208" s="309"/>
      <c r="G208" s="309"/>
      <c r="H208" s="27"/>
      <c r="I208" s="27"/>
    </row>
    <row r="209" spans="1:9">
      <c r="A209" s="27"/>
      <c r="B209" s="172"/>
      <c r="C209" s="172"/>
      <c r="D209" s="172"/>
      <c r="E209" s="172"/>
      <c r="F209" s="172"/>
      <c r="G209" s="172"/>
      <c r="H209" s="27"/>
      <c r="I209" s="27"/>
    </row>
    <row r="210" spans="1:9" ht="23.25">
      <c r="A210" s="27"/>
      <c r="B210" s="169" t="s">
        <v>772</v>
      </c>
      <c r="C210" s="27"/>
      <c r="D210" s="27"/>
      <c r="E210" s="27"/>
      <c r="F210" s="27"/>
      <c r="G210" s="27"/>
      <c r="H210" s="27"/>
      <c r="I210" s="27"/>
    </row>
    <row r="211" spans="1:9" ht="15" customHeight="1">
      <c r="A211" s="27"/>
      <c r="B211" s="309" t="s">
        <v>773</v>
      </c>
      <c r="C211" s="309"/>
      <c r="D211" s="309"/>
      <c r="E211" s="309"/>
      <c r="F211" s="309"/>
      <c r="G211" s="309"/>
      <c r="H211" s="27"/>
      <c r="I211" s="27"/>
    </row>
    <row r="212" spans="1:9">
      <c r="A212" s="27"/>
      <c r="B212" s="309"/>
      <c r="C212" s="309"/>
      <c r="D212" s="309"/>
      <c r="E212" s="309"/>
      <c r="F212" s="309"/>
      <c r="G212" s="309"/>
      <c r="H212" s="27"/>
      <c r="I212" s="27"/>
    </row>
    <row r="213" spans="1:9">
      <c r="A213" s="27"/>
      <c r="B213" s="172"/>
      <c r="C213" s="172"/>
      <c r="D213" s="172"/>
      <c r="E213" s="172"/>
      <c r="F213" s="172"/>
      <c r="G213" s="172"/>
      <c r="H213" s="27"/>
      <c r="I213" s="27"/>
    </row>
    <row r="214" spans="1:9" ht="23.25">
      <c r="A214" s="27"/>
      <c r="B214" s="169" t="s">
        <v>774</v>
      </c>
      <c r="C214" s="27"/>
      <c r="D214" s="27"/>
      <c r="E214" s="27"/>
      <c r="F214" s="27"/>
      <c r="G214" s="27"/>
      <c r="H214" s="27"/>
      <c r="I214" s="27"/>
    </row>
    <row r="215" spans="1:9" ht="15" customHeight="1">
      <c r="A215" s="27"/>
      <c r="B215" s="309" t="s">
        <v>775</v>
      </c>
      <c r="C215" s="309"/>
      <c r="D215" s="309"/>
      <c r="E215" s="309"/>
      <c r="F215" s="309"/>
      <c r="G215" s="309"/>
      <c r="H215" s="27"/>
      <c r="I215" s="27"/>
    </row>
    <row r="216" spans="1:9">
      <c r="A216" s="27"/>
      <c r="B216" s="309"/>
      <c r="C216" s="309"/>
      <c r="D216" s="309"/>
      <c r="E216" s="309"/>
      <c r="F216" s="309"/>
      <c r="G216" s="309"/>
      <c r="H216" s="27"/>
      <c r="I216" s="27"/>
    </row>
    <row r="217" spans="1:9" ht="23.25">
      <c r="A217" s="27"/>
      <c r="B217" s="169" t="s">
        <v>776</v>
      </c>
      <c r="C217" s="27"/>
      <c r="D217" s="27"/>
      <c r="E217" s="27"/>
      <c r="F217" s="27"/>
      <c r="G217" s="27"/>
      <c r="H217" s="27"/>
      <c r="I217" s="27"/>
    </row>
    <row r="218" spans="1:9" ht="15" customHeight="1">
      <c r="A218" s="27"/>
      <c r="B218" s="309" t="s">
        <v>777</v>
      </c>
      <c r="C218" s="309"/>
      <c r="D218" s="309"/>
      <c r="E218" s="309"/>
      <c r="F218" s="309"/>
      <c r="G218" s="309"/>
      <c r="H218" s="27"/>
      <c r="I218" s="27"/>
    </row>
    <row r="219" spans="1:9">
      <c r="A219" s="27"/>
      <c r="B219" s="309"/>
      <c r="C219" s="309"/>
      <c r="D219" s="309"/>
      <c r="E219" s="309"/>
      <c r="F219" s="309"/>
      <c r="G219" s="309"/>
      <c r="H219" s="27"/>
      <c r="I219" s="27"/>
    </row>
    <row r="220" spans="1:9">
      <c r="A220" s="27"/>
      <c r="B220" s="309"/>
      <c r="C220" s="309"/>
      <c r="D220" s="309"/>
      <c r="E220" s="309"/>
      <c r="F220" s="309"/>
      <c r="G220" s="309"/>
      <c r="H220" s="27"/>
      <c r="I220" s="27"/>
    </row>
    <row r="221" spans="1:9" ht="23.25">
      <c r="A221" s="27"/>
      <c r="B221" s="169" t="s">
        <v>778</v>
      </c>
      <c r="C221" s="27"/>
      <c r="D221" s="27"/>
      <c r="E221" s="27"/>
      <c r="F221" s="27"/>
      <c r="G221" s="27"/>
      <c r="H221" s="27"/>
      <c r="I221" s="27"/>
    </row>
    <row r="222" spans="1:9" ht="15" customHeight="1">
      <c r="A222" s="27"/>
      <c r="B222" s="309" t="s">
        <v>779</v>
      </c>
      <c r="C222" s="309"/>
      <c r="D222" s="309"/>
      <c r="E222" s="309"/>
      <c r="F222" s="309"/>
      <c r="G222" s="172"/>
      <c r="H222" s="27"/>
      <c r="I222" s="27"/>
    </row>
    <row r="223" spans="1:9">
      <c r="A223" s="27"/>
      <c r="B223" s="309"/>
      <c r="C223" s="309"/>
      <c r="D223" s="309"/>
      <c r="E223" s="309"/>
      <c r="F223" s="309"/>
      <c r="G223" s="172"/>
      <c r="H223" s="27"/>
      <c r="I223" s="27"/>
    </row>
    <row r="224" spans="1:9">
      <c r="A224" s="27"/>
      <c r="B224" s="27"/>
      <c r="C224" s="27"/>
      <c r="D224" s="27"/>
      <c r="E224" s="27"/>
      <c r="F224" s="27"/>
      <c r="G224" s="27"/>
      <c r="H224" s="27"/>
      <c r="I224" s="27"/>
    </row>
    <row r="225" spans="1:9" ht="23.25">
      <c r="A225" s="27"/>
      <c r="B225" s="169" t="s">
        <v>780</v>
      </c>
      <c r="C225" s="27"/>
      <c r="D225" s="27"/>
      <c r="E225" s="27"/>
      <c r="F225" s="27"/>
      <c r="G225" s="27"/>
      <c r="H225" s="27"/>
      <c r="I225" s="27"/>
    </row>
    <row r="226" spans="1:9" ht="15" customHeight="1">
      <c r="A226" s="27"/>
      <c r="B226" s="310" t="s">
        <v>781</v>
      </c>
      <c r="C226" s="310"/>
      <c r="D226" s="310"/>
      <c r="E226" s="310"/>
      <c r="F226" s="310"/>
      <c r="G226" s="310"/>
      <c r="H226" s="27"/>
      <c r="I226" s="27"/>
    </row>
    <row r="227" spans="1:9">
      <c r="A227" s="27"/>
      <c r="B227" s="310"/>
      <c r="C227" s="310"/>
      <c r="D227" s="310"/>
      <c r="E227" s="310"/>
      <c r="F227" s="310"/>
      <c r="G227" s="310"/>
      <c r="H227" s="27"/>
      <c r="I227" s="27"/>
    </row>
    <row r="228" spans="1:9">
      <c r="A228" s="27"/>
      <c r="B228" s="27"/>
      <c r="C228" s="27"/>
      <c r="D228" s="27"/>
      <c r="E228" s="27"/>
      <c r="F228" s="27"/>
      <c r="G228" s="27"/>
      <c r="H228" s="27"/>
      <c r="I228" s="27"/>
    </row>
    <row r="229" spans="1:9" ht="23.25">
      <c r="A229" s="27"/>
      <c r="B229" s="169" t="s">
        <v>782</v>
      </c>
      <c r="C229" s="27"/>
      <c r="D229" s="27"/>
      <c r="E229" s="27"/>
      <c r="F229" s="27"/>
      <c r="G229" s="27"/>
      <c r="H229" s="27"/>
      <c r="I229" s="27"/>
    </row>
    <row r="230" spans="1:9" ht="15" customHeight="1">
      <c r="A230" s="27"/>
      <c r="B230" s="309" t="s">
        <v>783</v>
      </c>
      <c r="C230" s="309"/>
      <c r="D230" s="309"/>
      <c r="E230" s="309"/>
      <c r="F230" s="309"/>
      <c r="G230" s="309"/>
      <c r="H230" s="27"/>
      <c r="I230" s="27"/>
    </row>
    <row r="231" spans="1:9">
      <c r="A231" s="27"/>
      <c r="B231" s="309"/>
      <c r="C231" s="309"/>
      <c r="D231" s="309"/>
      <c r="E231" s="309"/>
      <c r="F231" s="309"/>
      <c r="G231" s="309"/>
      <c r="H231" s="27"/>
      <c r="I231" s="27"/>
    </row>
    <row r="232" spans="1:9">
      <c r="A232" s="27"/>
      <c r="B232" s="309"/>
      <c r="C232" s="309"/>
      <c r="D232" s="309"/>
      <c r="E232" s="309"/>
      <c r="F232" s="309"/>
      <c r="G232" s="309"/>
      <c r="H232" s="27"/>
      <c r="I232" s="27"/>
    </row>
    <row r="233" spans="1:9">
      <c r="A233" s="27"/>
      <c r="B233" s="27"/>
      <c r="C233" s="27"/>
      <c r="D233" s="27"/>
      <c r="E233" s="27"/>
      <c r="F233" s="27"/>
      <c r="G233" s="27"/>
      <c r="H233" s="27"/>
      <c r="I233" s="27"/>
    </row>
    <row r="234" spans="1:9" ht="18">
      <c r="A234" s="27"/>
      <c r="B234" s="183" t="s">
        <v>784</v>
      </c>
      <c r="C234" s="27"/>
      <c r="D234" s="27"/>
      <c r="E234" s="27"/>
      <c r="F234" s="27"/>
      <c r="G234" s="27"/>
      <c r="H234" s="27"/>
      <c r="I234" s="27"/>
    </row>
    <row r="235" spans="1:9">
      <c r="A235" s="27"/>
      <c r="B235" s="184" t="s">
        <v>785</v>
      </c>
      <c r="C235" s="27"/>
      <c r="D235" s="27"/>
      <c r="E235" s="27"/>
      <c r="F235" s="27"/>
      <c r="G235" s="27"/>
      <c r="H235" s="27"/>
      <c r="I235" s="27"/>
    </row>
    <row r="236" spans="1:9">
      <c r="A236" s="27"/>
      <c r="B236" s="176"/>
      <c r="C236" s="27"/>
      <c r="D236" s="27"/>
      <c r="E236" s="27"/>
      <c r="F236" s="27"/>
      <c r="G236" s="27"/>
      <c r="H236" s="27"/>
      <c r="I236" s="27"/>
    </row>
    <row r="237" spans="1:9">
      <c r="A237" s="27"/>
      <c r="B237" s="184" t="s">
        <v>786</v>
      </c>
      <c r="C237" s="27"/>
      <c r="D237" s="27"/>
      <c r="E237" s="27"/>
      <c r="F237" s="27"/>
      <c r="G237" s="27"/>
      <c r="H237" s="27"/>
      <c r="I237" s="27"/>
    </row>
    <row r="238" spans="1:9">
      <c r="A238" s="27"/>
      <c r="B238" s="307" t="s">
        <v>787</v>
      </c>
      <c r="C238" s="307"/>
      <c r="D238" s="307"/>
      <c r="E238" s="307"/>
      <c r="F238" s="307"/>
      <c r="G238" s="27"/>
      <c r="H238" s="27"/>
      <c r="I238" s="27"/>
    </row>
    <row r="239" spans="1:9">
      <c r="A239" s="27"/>
      <c r="B239" s="307"/>
      <c r="C239" s="307"/>
      <c r="D239" s="307"/>
      <c r="E239" s="307"/>
      <c r="F239" s="307"/>
      <c r="G239" s="27"/>
      <c r="H239" s="27"/>
      <c r="I239" s="27"/>
    </row>
    <row r="240" spans="1:9">
      <c r="A240" s="27"/>
      <c r="B240" s="307"/>
      <c r="C240" s="307"/>
      <c r="D240" s="307"/>
      <c r="E240" s="307"/>
      <c r="F240" s="307"/>
      <c r="G240" s="27"/>
      <c r="H240" s="27"/>
      <c r="I240" s="27"/>
    </row>
    <row r="241" spans="1:9">
      <c r="A241" s="27"/>
      <c r="B241" s="27"/>
      <c r="C241" s="27"/>
      <c r="D241" s="27"/>
      <c r="E241" s="27"/>
      <c r="F241" s="27"/>
      <c r="G241" s="27"/>
      <c r="H241" s="27"/>
      <c r="I241" s="27"/>
    </row>
    <row r="242" spans="1:9" ht="23.25">
      <c r="A242" s="27"/>
      <c r="B242" s="169" t="s">
        <v>1498</v>
      </c>
      <c r="C242" s="27"/>
      <c r="D242" s="27"/>
      <c r="E242" s="27"/>
      <c r="F242" s="27"/>
      <c r="G242" s="27"/>
      <c r="H242" s="27"/>
      <c r="I242" s="27"/>
    </row>
    <row r="243" spans="1:9">
      <c r="A243" s="27"/>
      <c r="B243" s="27"/>
      <c r="C243" s="27"/>
      <c r="D243" s="27"/>
      <c r="E243" s="27"/>
      <c r="F243" s="27"/>
      <c r="G243" s="27"/>
      <c r="H243" s="27"/>
      <c r="I243" s="27"/>
    </row>
    <row r="244" spans="1:9" ht="18">
      <c r="A244" s="27"/>
      <c r="B244" s="183" t="s">
        <v>1499</v>
      </c>
      <c r="C244" s="27"/>
      <c r="D244" s="27"/>
      <c r="E244" s="27"/>
      <c r="F244" s="27"/>
      <c r="G244" s="27"/>
      <c r="H244" s="27"/>
      <c r="I244" s="27"/>
    </row>
    <row r="245" spans="1:9">
      <c r="A245" s="27"/>
      <c r="B245" s="27" t="s">
        <v>1500</v>
      </c>
      <c r="C245" s="27"/>
      <c r="D245" s="27"/>
      <c r="E245" s="27"/>
      <c r="F245" s="27"/>
      <c r="G245" s="27"/>
      <c r="H245" s="27"/>
      <c r="I245" s="27"/>
    </row>
    <row r="246" spans="1:9">
      <c r="A246" s="27"/>
      <c r="B246" s="27"/>
      <c r="C246" s="27"/>
      <c r="D246" s="27"/>
      <c r="E246" s="27"/>
      <c r="F246" s="27"/>
      <c r="G246" s="27"/>
      <c r="H246" s="27"/>
      <c r="I246" s="27"/>
    </row>
    <row r="247" spans="1:9">
      <c r="A247" s="27"/>
      <c r="B247" s="28" t="s">
        <v>1501</v>
      </c>
      <c r="C247" s="27"/>
      <c r="D247" s="27"/>
      <c r="E247" s="27"/>
      <c r="F247" s="27"/>
      <c r="G247" s="27"/>
      <c r="H247" s="27"/>
      <c r="I247" s="27"/>
    </row>
    <row r="248" spans="1:9">
      <c r="A248" s="27"/>
      <c r="B248" s="27" t="s">
        <v>1502</v>
      </c>
      <c r="C248" s="27"/>
      <c r="D248" s="27"/>
      <c r="E248" s="27"/>
      <c r="F248" s="27"/>
      <c r="G248" s="27"/>
      <c r="H248" s="27"/>
      <c r="I248" s="27"/>
    </row>
    <row r="249" spans="1:9">
      <c r="A249" s="27"/>
      <c r="B249" s="27"/>
      <c r="C249" s="27"/>
      <c r="D249" s="27"/>
      <c r="E249" s="27"/>
      <c r="F249" s="27"/>
      <c r="G249" s="27"/>
      <c r="H249" s="27"/>
      <c r="I249" s="27"/>
    </row>
    <row r="250" spans="1:9">
      <c r="A250" s="27"/>
      <c r="B250" s="27" t="s">
        <v>1503</v>
      </c>
      <c r="C250" s="27"/>
      <c r="D250" s="27"/>
      <c r="E250" s="27"/>
      <c r="F250" s="27"/>
      <c r="G250" s="27"/>
      <c r="H250" s="27"/>
      <c r="I250" s="27"/>
    </row>
    <row r="251" spans="1:9">
      <c r="A251" s="27"/>
      <c r="B251" s="176"/>
      <c r="C251" s="27"/>
      <c r="D251" s="27"/>
      <c r="E251" s="27"/>
      <c r="F251" s="27"/>
      <c r="G251" s="27"/>
      <c r="H251" s="27"/>
      <c r="I251" s="27"/>
    </row>
    <row r="252" spans="1:9">
      <c r="A252" s="27"/>
      <c r="B252" s="175" t="s">
        <v>1504</v>
      </c>
      <c r="C252" s="27"/>
      <c r="D252" s="27"/>
      <c r="E252" s="27"/>
      <c r="F252" s="27"/>
      <c r="G252" s="27"/>
      <c r="H252" s="27"/>
      <c r="I252" s="27"/>
    </row>
    <row r="253" spans="1:9">
      <c r="A253" s="27"/>
      <c r="B253" s="225" t="s">
        <v>1533</v>
      </c>
      <c r="C253" s="27"/>
      <c r="D253" s="27"/>
      <c r="E253" s="27"/>
      <c r="F253" s="27"/>
      <c r="G253" s="27"/>
      <c r="H253" s="27"/>
      <c r="I253" s="27"/>
    </row>
    <row r="254" spans="1:9">
      <c r="A254" s="27"/>
      <c r="B254" s="176"/>
      <c r="C254" s="27"/>
      <c r="D254" s="27"/>
      <c r="E254" s="27"/>
      <c r="F254" s="27"/>
      <c r="G254" s="27"/>
      <c r="H254" s="27"/>
      <c r="I254" s="27"/>
    </row>
    <row r="255" spans="1:9">
      <c r="A255" s="27"/>
      <c r="B255" s="175" t="s">
        <v>1505</v>
      </c>
      <c r="C255" s="27"/>
      <c r="D255" s="27"/>
      <c r="E255" s="27"/>
      <c r="F255" s="27"/>
      <c r="G255" s="27"/>
      <c r="H255" s="27"/>
      <c r="I255" s="27"/>
    </row>
    <row r="256" spans="1:9">
      <c r="A256" s="27"/>
      <c r="B256" s="225" t="s">
        <v>1532</v>
      </c>
      <c r="C256" s="27"/>
      <c r="D256" s="27"/>
      <c r="E256" s="27"/>
      <c r="F256" s="27"/>
      <c r="G256" s="27"/>
      <c r="H256" s="27"/>
      <c r="I256" s="27"/>
    </row>
    <row r="257" spans="1:9">
      <c r="A257" s="27"/>
      <c r="B257" s="176"/>
      <c r="C257" s="27"/>
      <c r="D257" s="27"/>
      <c r="E257" s="27"/>
      <c r="F257" s="27"/>
      <c r="G257" s="27"/>
      <c r="H257" s="27"/>
      <c r="I257" s="27"/>
    </row>
    <row r="258" spans="1:9">
      <c r="A258" s="27"/>
      <c r="B258" s="175" t="s">
        <v>1506</v>
      </c>
      <c r="C258" s="27"/>
      <c r="D258" s="27"/>
      <c r="E258" s="27"/>
      <c r="F258" s="27"/>
      <c r="G258" s="27"/>
      <c r="H258" s="27"/>
      <c r="I258" s="27"/>
    </row>
    <row r="259" spans="1:9">
      <c r="A259" s="27"/>
      <c r="B259" s="225" t="s">
        <v>1531</v>
      </c>
      <c r="C259" s="27"/>
      <c r="D259" s="27"/>
      <c r="E259" s="27"/>
      <c r="F259" s="27"/>
      <c r="G259" s="27"/>
      <c r="H259" s="27"/>
      <c r="I259" s="27"/>
    </row>
    <row r="260" spans="1:9">
      <c r="A260" s="27"/>
      <c r="B260" s="176"/>
      <c r="C260" s="27"/>
      <c r="D260" s="27"/>
      <c r="E260" s="27"/>
      <c r="F260" s="27"/>
      <c r="G260" s="27"/>
      <c r="H260" s="27"/>
      <c r="I260" s="27"/>
    </row>
    <row r="261" spans="1:9">
      <c r="A261" s="27"/>
      <c r="B261" s="175" t="s">
        <v>1507</v>
      </c>
      <c r="C261" s="27"/>
      <c r="D261" s="27"/>
      <c r="E261" s="27"/>
      <c r="F261" s="27"/>
      <c r="G261" s="27"/>
      <c r="H261" s="27"/>
      <c r="I261" s="27"/>
    </row>
    <row r="262" spans="1:9">
      <c r="A262" s="27"/>
      <c r="B262" s="225" t="s">
        <v>1534</v>
      </c>
      <c r="C262" s="27"/>
      <c r="D262" s="27"/>
      <c r="E262" s="27"/>
      <c r="F262" s="27"/>
      <c r="G262" s="27"/>
      <c r="H262" s="27"/>
      <c r="I262" s="27"/>
    </row>
    <row r="263" spans="1:9">
      <c r="A263" s="27"/>
      <c r="B263" s="27"/>
      <c r="C263" s="27"/>
      <c r="D263" s="27"/>
      <c r="E263" s="27"/>
      <c r="F263" s="27"/>
      <c r="G263" s="27"/>
      <c r="H263" s="27"/>
      <c r="I263" s="27"/>
    </row>
    <row r="264" spans="1:9">
      <c r="A264" s="27"/>
      <c r="B264" s="27" t="s">
        <v>1508</v>
      </c>
      <c r="C264" s="27"/>
      <c r="D264" s="27"/>
      <c r="E264" s="27"/>
      <c r="F264" s="27"/>
      <c r="G264" s="27"/>
      <c r="H264" s="27"/>
      <c r="I264" s="27"/>
    </row>
    <row r="265" spans="1:9">
      <c r="A265" s="27"/>
      <c r="B265" s="27" t="s">
        <v>1509</v>
      </c>
      <c r="C265" s="27"/>
      <c r="D265" s="27"/>
      <c r="E265" s="27"/>
      <c r="F265" s="27"/>
      <c r="G265" s="27"/>
      <c r="H265" s="27"/>
      <c r="I265" s="27"/>
    </row>
    <row r="266" spans="1:9">
      <c r="A266" s="27"/>
      <c r="B266" s="27"/>
      <c r="C266" s="27"/>
      <c r="D266" s="27"/>
      <c r="E266" s="27"/>
      <c r="F266" s="27"/>
      <c r="G266" s="27"/>
      <c r="H266" s="27"/>
      <c r="I266" s="27"/>
    </row>
    <row r="267" spans="1:9" ht="18">
      <c r="A267" s="27"/>
      <c r="B267" s="183" t="s">
        <v>1510</v>
      </c>
      <c r="C267" s="27"/>
      <c r="D267" s="27"/>
      <c r="E267" s="27"/>
      <c r="F267" s="27"/>
      <c r="G267" s="27"/>
      <c r="H267" s="27"/>
      <c r="I267" s="27"/>
    </row>
    <row r="268" spans="1:9">
      <c r="A268" s="27"/>
      <c r="B268" s="27" t="s">
        <v>1511</v>
      </c>
      <c r="C268" s="27"/>
      <c r="D268" s="27"/>
      <c r="E268" s="27"/>
      <c r="F268" s="27"/>
      <c r="G268" s="27"/>
      <c r="H268" s="27"/>
      <c r="I268" s="27"/>
    </row>
    <row r="269" spans="1:9">
      <c r="A269" s="27"/>
      <c r="B269" s="176"/>
      <c r="C269" s="27"/>
      <c r="D269" s="27"/>
      <c r="E269" s="27"/>
      <c r="F269" s="27"/>
      <c r="G269" s="27"/>
      <c r="H269" s="27"/>
      <c r="I269" s="27"/>
    </row>
    <row r="270" spans="1:9">
      <c r="A270" s="27"/>
      <c r="B270" s="175" t="s">
        <v>1512</v>
      </c>
      <c r="C270" s="27"/>
      <c r="D270" s="27"/>
      <c r="E270" s="27"/>
      <c r="F270" s="27"/>
      <c r="G270" s="27"/>
      <c r="H270" s="27"/>
      <c r="I270" s="27"/>
    </row>
    <row r="271" spans="1:9">
      <c r="A271" s="27"/>
      <c r="B271" s="176" t="s">
        <v>1513</v>
      </c>
      <c r="C271" s="27"/>
      <c r="D271" s="27"/>
      <c r="E271" s="27"/>
      <c r="F271" s="27"/>
      <c r="G271" s="27"/>
      <c r="H271" s="27"/>
      <c r="I271" s="27"/>
    </row>
    <row r="272" spans="1:9">
      <c r="A272" s="27"/>
      <c r="B272" s="176"/>
      <c r="C272" s="27"/>
      <c r="D272" s="27"/>
      <c r="E272" s="27"/>
      <c r="F272" s="27"/>
      <c r="G272" s="27"/>
      <c r="H272" s="27"/>
      <c r="I272" s="27"/>
    </row>
    <row r="273" spans="1:9">
      <c r="A273" s="27"/>
      <c r="B273" s="175" t="s">
        <v>1514</v>
      </c>
      <c r="C273" s="27"/>
      <c r="D273" s="27"/>
      <c r="E273" s="27"/>
      <c r="F273" s="27"/>
      <c r="G273" s="27"/>
      <c r="H273" s="27"/>
      <c r="I273" s="27"/>
    </row>
    <row r="274" spans="1:9">
      <c r="A274" s="27"/>
      <c r="B274" s="176" t="s">
        <v>1515</v>
      </c>
      <c r="C274" s="27"/>
      <c r="D274" s="27"/>
      <c r="E274" s="27"/>
      <c r="F274" s="27"/>
      <c r="G274" s="27"/>
      <c r="H274" s="27"/>
      <c r="I274" s="27"/>
    </row>
    <row r="275" spans="1:9">
      <c r="A275" s="27"/>
      <c r="B275" s="180"/>
      <c r="C275" s="27"/>
      <c r="D275" s="27"/>
      <c r="E275" s="27"/>
      <c r="F275" s="27"/>
      <c r="G275" s="27"/>
      <c r="H275" s="27"/>
      <c r="I275" s="27"/>
    </row>
    <row r="276" spans="1:9">
      <c r="A276" s="27"/>
      <c r="B276" s="180" t="s">
        <v>1516</v>
      </c>
      <c r="C276" s="27"/>
      <c r="D276" s="27"/>
      <c r="E276" s="27"/>
      <c r="F276" s="27"/>
      <c r="G276" s="27"/>
      <c r="H276" s="27"/>
      <c r="I276" s="27"/>
    </row>
    <row r="277" spans="1:9">
      <c r="A277" s="27"/>
      <c r="B277" s="180" t="s">
        <v>1517</v>
      </c>
      <c r="C277" s="27"/>
      <c r="D277" s="27"/>
      <c r="E277" s="27"/>
      <c r="F277" s="27"/>
      <c r="G277" s="27"/>
      <c r="H277" s="27"/>
      <c r="I277" s="27"/>
    </row>
    <row r="278" spans="1:9">
      <c r="A278" s="27"/>
      <c r="B278" s="176"/>
      <c r="C278" s="27"/>
      <c r="D278" s="27"/>
      <c r="E278" s="27"/>
      <c r="F278" s="27"/>
      <c r="G278" s="27"/>
      <c r="H278" s="27"/>
      <c r="I278" s="27"/>
    </row>
    <row r="279" spans="1:9">
      <c r="A279" s="27"/>
      <c r="B279" s="176" t="s">
        <v>1518</v>
      </c>
      <c r="C279" s="27"/>
      <c r="D279" s="27"/>
      <c r="E279" s="27"/>
      <c r="F279" s="27"/>
      <c r="G279" s="27"/>
      <c r="H279" s="27"/>
      <c r="I279" s="27"/>
    </row>
    <row r="280" spans="1:9">
      <c r="A280" s="27"/>
      <c r="B280" s="176" t="s">
        <v>1519</v>
      </c>
      <c r="C280" s="27"/>
      <c r="D280" s="27"/>
      <c r="E280" s="27"/>
      <c r="F280" s="27"/>
      <c r="G280" s="27"/>
      <c r="H280" s="27"/>
      <c r="I280" s="27"/>
    </row>
    <row r="281" spans="1:9">
      <c r="A281" s="27"/>
      <c r="B281" s="176" t="s">
        <v>1520</v>
      </c>
      <c r="C281" s="27"/>
      <c r="D281" s="27"/>
      <c r="E281" s="27"/>
      <c r="F281" s="27"/>
      <c r="G281" s="27"/>
      <c r="H281" s="27"/>
      <c r="I281" s="27"/>
    </row>
    <row r="282" spans="1:9">
      <c r="A282" s="27"/>
      <c r="B282" s="27"/>
      <c r="C282" s="27"/>
      <c r="D282" s="27"/>
      <c r="E282" s="27"/>
      <c r="F282" s="27"/>
      <c r="G282" s="27"/>
      <c r="H282" s="27"/>
      <c r="I282" s="27"/>
    </row>
    <row r="283" spans="1:9" ht="18">
      <c r="A283" s="27"/>
      <c r="B283" s="183" t="s">
        <v>1521</v>
      </c>
      <c r="C283" s="27"/>
      <c r="D283" s="27"/>
      <c r="E283" s="27"/>
      <c r="F283" s="27"/>
      <c r="G283" s="27"/>
      <c r="H283" s="27"/>
      <c r="I283" s="27"/>
    </row>
    <row r="284" spans="1:9">
      <c r="A284" s="27"/>
      <c r="B284" s="27" t="s">
        <v>1522</v>
      </c>
      <c r="C284" s="27"/>
      <c r="D284" s="27"/>
      <c r="E284" s="27"/>
      <c r="F284" s="27"/>
      <c r="G284" s="27"/>
      <c r="H284" s="27"/>
      <c r="I284" s="27"/>
    </row>
    <row r="285" spans="1:9">
      <c r="A285" s="27"/>
      <c r="B285" s="175" t="s">
        <v>1523</v>
      </c>
      <c r="C285" s="27"/>
      <c r="D285" s="27"/>
      <c r="E285" s="27"/>
      <c r="F285" s="27"/>
      <c r="G285" s="27"/>
      <c r="H285" s="27"/>
      <c r="I285" s="27"/>
    </row>
    <row r="286" spans="1:9">
      <c r="A286" s="27"/>
      <c r="B286" s="175" t="s">
        <v>1524</v>
      </c>
      <c r="C286" s="27"/>
      <c r="D286" s="27"/>
      <c r="E286" s="27"/>
      <c r="F286" s="27"/>
      <c r="G286" s="27"/>
      <c r="H286" s="27"/>
      <c r="I286" s="27"/>
    </row>
    <row r="287" spans="1:9">
      <c r="A287" s="27"/>
      <c r="B287" s="176"/>
      <c r="C287" s="27"/>
      <c r="D287" s="27"/>
      <c r="E287" s="27"/>
      <c r="F287" s="27"/>
      <c r="G287" s="27"/>
      <c r="H287" s="27"/>
      <c r="I287" s="27"/>
    </row>
    <row r="288" spans="1:9">
      <c r="A288" s="27"/>
      <c r="B288" s="175" t="s">
        <v>1525</v>
      </c>
      <c r="C288" s="27"/>
      <c r="D288" s="27"/>
      <c r="E288" s="27"/>
      <c r="F288" s="27"/>
      <c r="G288" s="27"/>
      <c r="H288" s="27"/>
      <c r="I288" s="27"/>
    </row>
    <row r="289" spans="1:9">
      <c r="A289" s="27"/>
      <c r="B289" s="176" t="s">
        <v>1526</v>
      </c>
      <c r="C289" s="27"/>
      <c r="D289" s="27"/>
      <c r="E289" s="27"/>
      <c r="F289" s="27"/>
      <c r="G289" s="27"/>
      <c r="H289" s="27"/>
      <c r="I289" s="27"/>
    </row>
    <row r="290" spans="1:9" ht="23.25">
      <c r="A290" s="27"/>
      <c r="B290" s="169" t="s">
        <v>1527</v>
      </c>
      <c r="C290" s="27"/>
      <c r="D290" s="27"/>
      <c r="E290" s="27"/>
      <c r="F290" s="27"/>
      <c r="G290" s="27"/>
      <c r="H290" s="27"/>
      <c r="I290" s="27"/>
    </row>
    <row r="291" spans="1:9">
      <c r="A291" s="27"/>
      <c r="B291" s="176"/>
      <c r="C291" s="27"/>
      <c r="D291" s="27"/>
      <c r="E291" s="27"/>
      <c r="F291" s="27"/>
      <c r="G291" s="27"/>
      <c r="H291" s="27"/>
      <c r="I291" s="27"/>
    </row>
    <row r="292" spans="1:9">
      <c r="A292" s="27"/>
      <c r="B292" s="176" t="s">
        <v>1528</v>
      </c>
      <c r="C292" s="27"/>
      <c r="D292" s="27"/>
      <c r="E292" s="27"/>
      <c r="F292" s="27"/>
      <c r="G292" s="27"/>
      <c r="H292" s="27"/>
      <c r="I292" s="27"/>
    </row>
    <row r="293" spans="1:9">
      <c r="A293" s="27"/>
      <c r="B293" s="176" t="s">
        <v>1529</v>
      </c>
      <c r="C293" s="27"/>
      <c r="D293" s="27"/>
      <c r="E293" s="27"/>
      <c r="F293" s="27"/>
      <c r="G293" s="27"/>
      <c r="H293" s="27"/>
      <c r="I293" s="27"/>
    </row>
    <row r="294" spans="1:9">
      <c r="A294" s="27"/>
      <c r="B294" s="307" t="s">
        <v>1530</v>
      </c>
      <c r="C294" s="307"/>
      <c r="D294" s="307"/>
      <c r="E294" s="307"/>
      <c r="F294" s="307"/>
      <c r="G294" s="307"/>
      <c r="H294" s="307"/>
      <c r="I294" s="307"/>
    </row>
    <row r="295" spans="1:9">
      <c r="A295" s="27"/>
      <c r="B295" s="307"/>
      <c r="C295" s="307"/>
      <c r="D295" s="307"/>
      <c r="E295" s="307"/>
      <c r="F295" s="307"/>
      <c r="G295" s="307"/>
      <c r="H295" s="307"/>
      <c r="I295" s="307"/>
    </row>
    <row r="296" spans="1:9">
      <c r="A296" s="27"/>
      <c r="B296" s="307"/>
      <c r="C296" s="307"/>
      <c r="D296" s="307"/>
      <c r="E296" s="307"/>
      <c r="F296" s="307"/>
      <c r="G296" s="307"/>
      <c r="H296" s="307"/>
      <c r="I296" s="307"/>
    </row>
  </sheetData>
  <mergeCells count="26">
    <mergeCell ref="B211:G212"/>
    <mergeCell ref="B215:G216"/>
    <mergeCell ref="B76:G79"/>
    <mergeCell ref="B83:G85"/>
    <mergeCell ref="B185:G188"/>
    <mergeCell ref="B61:F67"/>
    <mergeCell ref="B88:F96"/>
    <mergeCell ref="B99:F107"/>
    <mergeCell ref="B204:G205"/>
    <mergeCell ref="B207:G208"/>
    <mergeCell ref="B26:F28"/>
    <mergeCell ref="B69:H70"/>
    <mergeCell ref="B294:I296"/>
    <mergeCell ref="B218:G220"/>
    <mergeCell ref="B222:F223"/>
    <mergeCell ref="B226:G227"/>
    <mergeCell ref="B230:G232"/>
    <mergeCell ref="B238:F240"/>
    <mergeCell ref="B109:I111"/>
    <mergeCell ref="B177:F179"/>
    <mergeCell ref="B190:G192"/>
    <mergeCell ref="B195:G197"/>
    <mergeCell ref="B200:F202"/>
    <mergeCell ref="B31:F37"/>
    <mergeCell ref="B41:F47"/>
    <mergeCell ref="B51:F5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1</vt:i4>
      </vt:variant>
    </vt:vector>
  </HeadingPairs>
  <TitlesOfParts>
    <vt:vector size="6" baseType="lpstr">
      <vt:lpstr>MOTEUR</vt:lpstr>
      <vt:lpstr>Autres.utilisations</vt:lpstr>
      <vt:lpstr>liste.charcuterie</vt:lpstr>
      <vt:lpstr>Réflexion.ChatGPT</vt:lpstr>
      <vt:lpstr>Textes.alternatifs</vt:lpstr>
      <vt:lpstr>MOTEUR!Zone_d_impression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Joël Leboucher</cp:lastModifiedBy>
  <dcterms:created xsi:type="dcterms:W3CDTF">2026-02-02T09:03:42Z</dcterms:created>
  <dcterms:modified xsi:type="dcterms:W3CDTF">2026-02-05T20:03:29Z</dcterms:modified>
</cp:coreProperties>
</file>