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3995" windowHeight="12015" activeTab="0"/>
  </bookViews>
  <sheets>
    <sheet name="Modif. prév. fréquentation" sheetId="1" r:id="rId1"/>
    <sheet name="Modif. positionnement prix" sheetId="2" r:id="rId2"/>
    <sheet name="Modif. condit. d'exploit." sheetId="3" r:id="rId3"/>
    <sheet name="Risque d'exploitation" sheetId="4" r:id="rId4"/>
    <sheet name="Risque d'exploitation - modèle" sheetId="5" r:id="rId5"/>
    <sheet name="Loi normale cent. réd." sheetId="6" r:id="rId6"/>
    <sheet name="Feuil3" sheetId="7" r:id="rId7"/>
  </sheets>
  <definedNames/>
  <calcPr fullCalcOnLoad="1"/>
</workbook>
</file>

<file path=xl/sharedStrings.xml><?xml version="1.0" encoding="utf-8"?>
<sst xmlns="http://schemas.openxmlformats.org/spreadsheetml/2006/main" count="369" uniqueCount="89">
  <si>
    <t>t</t>
  </si>
  <si>
    <t>Table pour les grandes valeurs de t</t>
  </si>
  <si>
    <t>P (t)</t>
  </si>
  <si>
    <t>l'unité, de la valeur lue dans la table.</t>
  </si>
  <si>
    <r>
      <t xml:space="preserve">Note : la table donne les valeurs de </t>
    </r>
    <r>
      <rPr>
        <sz val="8"/>
        <rFont val="Symbol"/>
        <family val="1"/>
      </rPr>
      <t>P</t>
    </r>
    <r>
      <rPr>
        <sz val="8"/>
        <rFont val="Arial"/>
        <family val="2"/>
      </rPr>
      <t xml:space="preserve"> (t) pour t positif. Lorsque t est négatif, il faut prendre le complément, à</t>
    </r>
  </si>
  <si>
    <r>
      <t xml:space="preserve">Exemple : pour t = 1,37 </t>
    </r>
    <r>
      <rPr>
        <sz val="8"/>
        <rFont val="Symbol"/>
        <family val="1"/>
      </rPr>
      <t>P</t>
    </r>
    <r>
      <rPr>
        <sz val="8"/>
        <rFont val="Arial"/>
        <family val="2"/>
      </rPr>
      <t xml:space="preserve"> (t = 1,37) = 0,9147 et pour t = -1,37 </t>
    </r>
    <r>
      <rPr>
        <sz val="8"/>
        <rFont val="Symbol"/>
        <family val="1"/>
      </rPr>
      <t>P</t>
    </r>
    <r>
      <rPr>
        <sz val="8"/>
        <rFont val="Arial"/>
        <family val="2"/>
      </rPr>
      <t xml:space="preserve"> (t = -1,37) = 1 - 0,9147 = 0,0853</t>
    </r>
  </si>
  <si>
    <t>Nombre de couverts / jour</t>
  </si>
  <si>
    <t>Charges variables unitaires</t>
  </si>
  <si>
    <t>Marge / charges variables</t>
  </si>
  <si>
    <t>Eléments de coûts</t>
  </si>
  <si>
    <t>Symboles</t>
  </si>
  <si>
    <t>TM</t>
  </si>
  <si>
    <t>MCVu</t>
  </si>
  <si>
    <t>FF</t>
  </si>
  <si>
    <t>SR = seuil de rentabilité</t>
  </si>
  <si>
    <t>Relation fondamentale</t>
  </si>
  <si>
    <t>R = MCVu * E {N} - FF</t>
  </si>
  <si>
    <t>Nombre de jours d'ouverture</t>
  </si>
  <si>
    <t>Charges fixes annuelles</t>
  </si>
  <si>
    <t>Taux de marges / CV</t>
  </si>
  <si>
    <t>TMCV</t>
  </si>
  <si>
    <t>FF / TMCV</t>
  </si>
  <si>
    <t>Ticket moyen / repas HT</t>
  </si>
  <si>
    <t>CA net HT</t>
  </si>
  <si>
    <t>CV</t>
  </si>
  <si>
    <t>MCV</t>
  </si>
  <si>
    <t>R</t>
  </si>
  <si>
    <t>Probabilisation résultat</t>
  </si>
  <si>
    <t>R = MCVu * N - FF</t>
  </si>
  <si>
    <t>Charges fixes / jour d'ouverture</t>
  </si>
  <si>
    <t>Nj</t>
  </si>
  <si>
    <t>VA : Nombre couverts / jour</t>
  </si>
  <si>
    <t>E {Nj}</t>
  </si>
  <si>
    <t>VA : Nombre de couverts / année</t>
  </si>
  <si>
    <t>N</t>
  </si>
  <si>
    <t>Relation entre N et Nj</t>
  </si>
  <si>
    <t>Nombre de couverts / année</t>
  </si>
  <si>
    <t>E {N} = JR * E {Nj}</t>
  </si>
  <si>
    <t>JR</t>
  </si>
  <si>
    <t>VA : Résultat / jour</t>
  </si>
  <si>
    <t>Rj</t>
  </si>
  <si>
    <t>σ {Nj}</t>
  </si>
  <si>
    <t>σ {N} = JR * σ {Nj}</t>
  </si>
  <si>
    <t>Rj = MCVu * Nj - FFj</t>
  </si>
  <si>
    <t>Rj = R / jour</t>
  </si>
  <si>
    <t>CVu</t>
  </si>
  <si>
    <t>Ecart-type du résultat / jour</t>
  </si>
  <si>
    <t>Espérance mathématique du résultat / jour</t>
  </si>
  <si>
    <t>SRj = seuil de rentabilité / jour (formule 1)</t>
  </si>
  <si>
    <t>SRj = seuil de rentabilité / jour (formule 2)</t>
  </si>
  <si>
    <t>VA : Résultat / année</t>
  </si>
  <si>
    <t>Espérance mathématique du résultat / année</t>
  </si>
  <si>
    <t>Ecart-type du résultat / année</t>
  </si>
  <si>
    <t>σ {R} = (TM - CVu) * σ {N}</t>
  </si>
  <si>
    <t>Compte de résultat différentiel prévisionnel</t>
  </si>
  <si>
    <t>Hypothèses commerciales</t>
  </si>
  <si>
    <t>Comment estimer le risque d'exploitation ? ==&gt; Probabilisation du seuil de rentabilité</t>
  </si>
  <si>
    <t>Changement de variable</t>
  </si>
  <si>
    <t>Prob ( Rj &gt; 0 )</t>
  </si>
  <si>
    <t>Ecart-type</t>
  </si>
  <si>
    <t>SR</t>
  </si>
  <si>
    <t>SRj</t>
  </si>
  <si>
    <t>N = JR * Nj</t>
  </si>
  <si>
    <t>Relation entre R et Rj</t>
  </si>
  <si>
    <t>E {R} = (TM - CVu) * E {N} - FF</t>
  </si>
  <si>
    <t xml:space="preserve">R = MCVu * (JR * Nj) - FFj * JR </t>
  </si>
  <si>
    <t>FFj = FF / JR &lt;=&gt; FFj * JR = FF</t>
  </si>
  <si>
    <t>Remarque : Lien entre variables aléatoires</t>
  </si>
  <si>
    <t>&lt;=&gt; R = (MCVu * Nj - FFj) * JR &lt;=&gt; R = Rj * JR</t>
  </si>
  <si>
    <t>Prob ( Rj &gt; 0 ) = Prob ( T &gt; t )</t>
  </si>
  <si>
    <t>Table de la fonction de répartition de la loi normale centrée réduite</t>
  </si>
  <si>
    <r>
      <t xml:space="preserve">T = (X - m) / </t>
    </r>
    <r>
      <rPr>
        <sz val="8"/>
        <rFont val="Calibri"/>
        <family val="2"/>
      </rPr>
      <t>σ</t>
    </r>
    <r>
      <rPr>
        <sz val="8"/>
        <rFont val="Arial Narrow"/>
        <family val="2"/>
      </rPr>
      <t xml:space="preserve"> = ( 0 - E {Rj} ) / σ {Rj}</t>
    </r>
  </si>
  <si>
    <t>Simulation</t>
  </si>
  <si>
    <t>SRj = SR / JR</t>
  </si>
  <si>
    <t>SRj = FFj / TMCV</t>
  </si>
  <si>
    <t>E {Rj} = E {MCVu * Nj - FFj} = (MCVu) * E {Nj} - FFj = (TM - CVu) * E {Nj} - FFj</t>
  </si>
  <si>
    <t xml:space="preserve">σ {Rj} = σ {MCVu * Nj - FFj}  = MCVu * σ {Nj} = (TM - CVu) * σ {Nj} </t>
  </si>
  <si>
    <t>Probabilité que le SR / jour soit atteint</t>
  </si>
  <si>
    <t>Risque d'exploitation (Prob que SR soit atteint)</t>
  </si>
  <si>
    <t>Coût total (CV + FF)</t>
  </si>
  <si>
    <t>CT = CVu * JR * E {Nj} + FF</t>
  </si>
  <si>
    <t>Coefficient de variation</t>
  </si>
  <si>
    <t>σ {Nj} / E {Nj}</t>
  </si>
  <si>
    <t xml:space="preserve">Cas N°1 : Le risque d'exploitation à conditions d'exploitation identiques, ticket moyen fixe et  prévisions de fréquentation différentes </t>
  </si>
  <si>
    <t>σ {Rj} / E {Rj}</t>
  </si>
  <si>
    <t xml:space="preserve">Cas N°2 : Le risque d'exploitation à conditions d'exploitation identiques, prévisions de fréquentation fixées et modification du positionnement prix </t>
  </si>
  <si>
    <t>Cas N°3 : Le risque d'exploitation à prévisions commerciales identiques et conditions d'exploitation différentes</t>
  </si>
  <si>
    <t>Comment estimer le risque d'exploitation ==&gt; probabilisation du seuil de rentabilité - tableau de simulation de synthèse</t>
  </si>
  <si>
    <t>Comment estimer le risque d'exploitation ==&gt; probabilisation du seuil de rentabilité - tableau de simulation de synthèse (modèle)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</si>
</sst>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  <numFmt numFmtId="167" formatCode="0.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8"/>
      <name val="Symbol"/>
      <family val="1"/>
    </font>
    <font>
      <sz val="8"/>
      <name val="Arial Narrow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 Narrow"/>
      <family val="2"/>
    </font>
    <font>
      <sz val="14"/>
      <color indexed="10"/>
      <name val="Arial Narrow"/>
      <family val="2"/>
    </font>
    <font>
      <b/>
      <sz val="8"/>
      <color indexed="10"/>
      <name val="Arial Narrow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vertAlign val="superscript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 Narrow"/>
      <family val="2"/>
    </font>
    <font>
      <sz val="14"/>
      <color rgb="FFFF0000"/>
      <name val="Arial Narrow"/>
      <family val="2"/>
    </font>
    <font>
      <b/>
      <sz val="8"/>
      <color rgb="FFFF0000"/>
      <name val="Arial Narrow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2" fontId="6" fillId="33" borderId="18" xfId="0" applyNumberFormat="1" applyFont="1" applyFill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2" fontId="53" fillId="34" borderId="10" xfId="0" applyNumberFormat="1" applyFont="1" applyFill="1" applyBorder="1" applyAlignment="1">
      <alignment vertical="center"/>
    </xf>
    <xf numFmtId="2" fontId="53" fillId="34" borderId="11" xfId="0" applyNumberFormat="1" applyFont="1" applyFill="1" applyBorder="1" applyAlignment="1">
      <alignment vertical="center"/>
    </xf>
    <xf numFmtId="2" fontId="53" fillId="34" borderId="20" xfId="0" applyNumberFormat="1" applyFont="1" applyFill="1" applyBorder="1" applyAlignment="1">
      <alignment vertical="center"/>
    </xf>
    <xf numFmtId="2" fontId="53" fillId="35" borderId="11" xfId="0" applyNumberFormat="1" applyFont="1" applyFill="1" applyBorder="1" applyAlignment="1">
      <alignment vertical="center"/>
    </xf>
    <xf numFmtId="2" fontId="53" fillId="35" borderId="16" xfId="0" applyNumberFormat="1" applyFont="1" applyFill="1" applyBorder="1" applyAlignment="1">
      <alignment vertical="center"/>
    </xf>
    <xf numFmtId="2" fontId="53" fillId="35" borderId="18" xfId="0" applyNumberFormat="1" applyFont="1" applyFill="1" applyBorder="1" applyAlignment="1">
      <alignment vertical="center"/>
    </xf>
    <xf numFmtId="2" fontId="6" fillId="6" borderId="18" xfId="0" applyNumberFormat="1" applyFont="1" applyFill="1" applyBorder="1" applyAlignment="1">
      <alignment vertical="center"/>
    </xf>
    <xf numFmtId="2" fontId="6" fillId="6" borderId="20" xfId="0" applyNumberFormat="1" applyFont="1" applyFill="1" applyBorder="1" applyAlignment="1">
      <alignment vertical="center"/>
    </xf>
    <xf numFmtId="2" fontId="6" fillId="6" borderId="11" xfId="0" applyNumberFormat="1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10" fontId="6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8" fillId="0" borderId="0" xfId="0" applyFont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6</xdr:row>
      <xdr:rowOff>0</xdr:rowOff>
    </xdr:from>
    <xdr:to>
      <xdr:col>2</xdr:col>
      <xdr:colOff>3419475</xdr:colOff>
      <xdr:row>7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800100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7</xdr:row>
      <xdr:rowOff>0</xdr:rowOff>
    </xdr:from>
    <xdr:to>
      <xdr:col>2</xdr:col>
      <xdr:colOff>3419475</xdr:colOff>
      <xdr:row>8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2392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11</xdr:row>
      <xdr:rowOff>0</xdr:rowOff>
    </xdr:from>
    <xdr:to>
      <xdr:col>2</xdr:col>
      <xdr:colOff>3419475</xdr:colOff>
      <xdr:row>12</xdr:row>
      <xdr:rowOff>0</xdr:rowOff>
    </xdr:to>
    <xdr:pic>
      <xdr:nvPicPr>
        <xdr:cNvPr id="1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41922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14</xdr:row>
      <xdr:rowOff>0</xdr:rowOff>
    </xdr:from>
    <xdr:to>
      <xdr:col>2</xdr:col>
      <xdr:colOff>3419475</xdr:colOff>
      <xdr:row>15</xdr:row>
      <xdr:rowOff>0</xdr:rowOff>
    </xdr:to>
    <xdr:pic>
      <xdr:nvPicPr>
        <xdr:cNvPr id="1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78117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15</xdr:row>
      <xdr:rowOff>0</xdr:rowOff>
    </xdr:from>
    <xdr:to>
      <xdr:col>2</xdr:col>
      <xdr:colOff>3419475</xdr:colOff>
      <xdr:row>16</xdr:row>
      <xdr:rowOff>0</xdr:rowOff>
    </xdr:to>
    <xdr:pic>
      <xdr:nvPicPr>
        <xdr:cNvPr id="2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00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14</xdr:row>
      <xdr:rowOff>47625</xdr:rowOff>
    </xdr:from>
    <xdr:to>
      <xdr:col>6</xdr:col>
      <xdr:colOff>800100</xdr:colOff>
      <xdr:row>20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505575" y="1847850"/>
          <a:ext cx="20859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Ce résultat (compte de résultat ci-dessus) est prévisionnel. Il est aussi espéré en moyenne car calculé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en fonction d'hypothèses d'exploitation moyennes  résultant par exemple d'une étude de marché.</a:t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6</xdr:col>
      <xdr:colOff>800100</xdr:colOff>
      <xdr:row>47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505575" y="3676650"/>
          <a:ext cx="20859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Toute variable aléatoire X qui suit une loi normale de paramètres  (moyenne = m, écart-type 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) peut être transformée en une variable T  de paramètres (m = 0,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1) dite loi normale centrée réduite.  On utilise le changement de variable suivant :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 = (X - m)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table, fonction de répartition correspondant à la loi normale centrée réduite, donne les valeur de T uniquement pour t &gt; 0.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On utilise donc les propriétés suivantes 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(T &gt; t) = 1 - Prob (T &lt; t)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(T &lt; -t) = 1 - Prob (T &lt; t)
</a:t>
          </a:r>
        </a:p>
      </xdr:txBody>
    </xdr:sp>
    <xdr:clientData/>
  </xdr:twoCellAnchor>
  <xdr:twoCellAnchor>
    <xdr:from>
      <xdr:col>0</xdr:col>
      <xdr:colOff>95250</xdr:colOff>
      <xdr:row>48</xdr:row>
      <xdr:rowOff>76200</xdr:rowOff>
    </xdr:from>
    <xdr:to>
      <xdr:col>5</xdr:col>
      <xdr:colOff>266700</xdr:colOff>
      <xdr:row>52</xdr:row>
      <xdr:rowOff>85725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95250" y="6086475"/>
          <a:ext cx="6667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 T &gt;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= 1 - 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avec 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= 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mais 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est négatif donc 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 T &gt;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= 1 - [1 -Prob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)] = 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utilisant le symbole t à la place de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, on a l'expression :  Prob ( T &gt;- t) = 1 - Prob ( T &lt; -t)  = 1 - (1 - Prob ( T &lt; t) ) = Prob ( T &lt; t)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5</xdr:col>
      <xdr:colOff>9525</xdr:colOff>
      <xdr:row>20</xdr:row>
      <xdr:rowOff>57150</xdr:rowOff>
    </xdr:from>
    <xdr:to>
      <xdr:col>6</xdr:col>
      <xdr:colOff>800100</xdr:colOff>
      <xdr:row>28</xdr:row>
      <xdr:rowOff>104775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6505575" y="2600325"/>
          <a:ext cx="20859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Propriétés de l'espérance mathématique : a et b sont 2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constantes, X et Y sont 2 variables aléatoires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 {a * X + b} = a * E {X} + b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 {X + Y} = E {X} + E { Y}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{a * X + b} = a </a:t>
          </a:r>
          <a:r>
            <a:rPr lang="en-US" cap="none" sz="8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*V {X}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{X + Y} = V{X} + V {Y} si X &amp; Y indépendantes
</a:t>
          </a:r>
        </a:p>
      </xdr:txBody>
    </xdr:sp>
    <xdr:clientData/>
  </xdr:twoCellAnchor>
  <xdr:twoCellAnchor editAs="oneCell">
    <xdr:from>
      <xdr:col>2</xdr:col>
      <xdr:colOff>2781300</xdr:colOff>
      <xdr:row>6</xdr:row>
      <xdr:rowOff>0</xdr:rowOff>
    </xdr:from>
    <xdr:to>
      <xdr:col>2</xdr:col>
      <xdr:colOff>3419475</xdr:colOff>
      <xdr:row>7</xdr:row>
      <xdr:rowOff>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80962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7</xdr:row>
      <xdr:rowOff>0</xdr:rowOff>
    </xdr:from>
    <xdr:to>
      <xdr:col>2</xdr:col>
      <xdr:colOff>3419475</xdr:colOff>
      <xdr:row>8</xdr:row>
      <xdr:rowOff>0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33450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16</xdr:row>
      <xdr:rowOff>0</xdr:rowOff>
    </xdr:from>
    <xdr:to>
      <xdr:col>2</xdr:col>
      <xdr:colOff>3419475</xdr:colOff>
      <xdr:row>17</xdr:row>
      <xdr:rowOff>0</xdr:rowOff>
    </xdr:to>
    <xdr:pic>
      <xdr:nvPicPr>
        <xdr:cNvPr id="7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04787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19</xdr:row>
      <xdr:rowOff>0</xdr:rowOff>
    </xdr:from>
    <xdr:to>
      <xdr:col>2</xdr:col>
      <xdr:colOff>3419475</xdr:colOff>
      <xdr:row>20</xdr:row>
      <xdr:rowOff>0</xdr:rowOff>
    </xdr:to>
    <xdr:pic>
      <xdr:nvPicPr>
        <xdr:cNvPr id="8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419350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20</xdr:row>
      <xdr:rowOff>0</xdr:rowOff>
    </xdr:from>
    <xdr:to>
      <xdr:col>2</xdr:col>
      <xdr:colOff>3419475</xdr:colOff>
      <xdr:row>21</xdr:row>
      <xdr:rowOff>0</xdr:rowOff>
    </xdr:to>
    <xdr:pic>
      <xdr:nvPicPr>
        <xdr:cNvPr id="9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4317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8</xdr:row>
      <xdr:rowOff>0</xdr:rowOff>
    </xdr:from>
    <xdr:to>
      <xdr:col>2</xdr:col>
      <xdr:colOff>3419475</xdr:colOff>
      <xdr:row>9</xdr:row>
      <xdr:rowOff>0</xdr:rowOff>
    </xdr:to>
    <xdr:pic>
      <xdr:nvPicPr>
        <xdr:cNvPr id="10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057275"/>
          <a:ext cx="638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14</xdr:row>
      <xdr:rowOff>47625</xdr:rowOff>
    </xdr:from>
    <xdr:to>
      <xdr:col>6</xdr:col>
      <xdr:colOff>800100</xdr:colOff>
      <xdr:row>20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505575" y="1857375"/>
          <a:ext cx="20859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Ce résultat (compte de résultat ci-dessus) est prévisionnel. Il est aussi espéré en moyenne car calculé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en fonction d'hypothèses d'exploitation moyennes  résultant par exemple d'une étude de marché.</a:t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6</xdr:col>
      <xdr:colOff>800100</xdr:colOff>
      <xdr:row>45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505575" y="3686175"/>
          <a:ext cx="20859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Toute variable aléatoire X qui suit une loi normale de paramètres  (moyenne = m, écart-type 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) peut être transformée en une variable T  de paramètres (m = 0,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1) dite loi normale centrée réduite.  On utilise le changement de variable suivant :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 = (X - m)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table, fonction de répartition correspondant à la loi normale centrée réduite, donne les valeur de T uniquement pour t &gt; 0.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On utilise donc les propriétés suivantes 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(T &gt; t) = 1 - Prob (T &lt; t)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(T &lt; -t) = 1 - Prob (T &lt; t)
</a:t>
          </a:r>
        </a:p>
      </xdr:txBody>
    </xdr:sp>
    <xdr:clientData/>
  </xdr:twoCellAnchor>
  <xdr:twoCellAnchor>
    <xdr:from>
      <xdr:col>0</xdr:col>
      <xdr:colOff>95250</xdr:colOff>
      <xdr:row>46</xdr:row>
      <xdr:rowOff>76200</xdr:rowOff>
    </xdr:from>
    <xdr:to>
      <xdr:col>5</xdr:col>
      <xdr:colOff>266700</xdr:colOff>
      <xdr:row>50</xdr:row>
      <xdr:rowOff>85725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95250" y="5848350"/>
          <a:ext cx="66675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 T &gt;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= 1 - 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avec 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= t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mais 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est négatif donc :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Prob ( T &gt;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 = 1 - [1 -Prob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)] = Prob ( T &lt; 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)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utilisant le symbole t à la place de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( 0 - E {Rj} ) /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σ {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Rj} , on a l'expression :  Prob ( T &gt;- t) = 1 - Prob ( T &lt; -t)  = 1 - (1 - Prob ( T &lt; t) ) = Prob ( T &lt; t)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5</xdr:col>
      <xdr:colOff>9525</xdr:colOff>
      <xdr:row>20</xdr:row>
      <xdr:rowOff>57150</xdr:rowOff>
    </xdr:from>
    <xdr:to>
      <xdr:col>6</xdr:col>
      <xdr:colOff>800100</xdr:colOff>
      <xdr:row>28</xdr:row>
      <xdr:rowOff>104775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6505575" y="2609850"/>
          <a:ext cx="20859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Propriétés de l'espérance mathématique : a et b sont 2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constantes, X et Y sont 2 variables aléatoires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 {a * X + b} = a * E {X} + b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 {X + Y} = E {X} + E { Y}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{a * X + b} = a </a:t>
          </a:r>
          <a:r>
            <a:rPr lang="en-US" cap="none" sz="8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*V {X}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 {X + Y} = V{X} + V {Y} si X &amp; Y indépendantes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B2:H32"/>
  <sheetViews>
    <sheetView tabSelected="1" zoomScalePageLayoutView="0" workbookViewId="0" topLeftCell="A1">
      <selection activeCell="A1" sqref="A1"/>
    </sheetView>
  </sheetViews>
  <sheetFormatPr defaultColWidth="11.421875" defaultRowHeight="9.75" customHeight="1"/>
  <cols>
    <col min="1" max="1" width="1.57421875" style="13" customWidth="1"/>
    <col min="2" max="2" width="27.7109375" style="13" customWidth="1"/>
    <col min="3" max="3" width="51.28125" style="13" customWidth="1"/>
    <col min="4" max="4" width="14.57421875" style="13" customWidth="1"/>
    <col min="5" max="5" width="2.28125" style="13" customWidth="1"/>
    <col min="6" max="6" width="19.421875" style="13" customWidth="1"/>
    <col min="7" max="7" width="12.140625" style="13" customWidth="1"/>
    <col min="8" max="16384" width="11.421875" style="13" customWidth="1"/>
  </cols>
  <sheetData>
    <row r="2" ht="14.25" customHeight="1">
      <c r="B2" s="50" t="s">
        <v>83</v>
      </c>
    </row>
    <row r="4" spans="2:7" ht="9.75" customHeight="1">
      <c r="B4" s="14" t="s">
        <v>56</v>
      </c>
      <c r="C4" s="15"/>
      <c r="D4" s="16"/>
      <c r="F4" s="19" t="s">
        <v>54</v>
      </c>
      <c r="G4" s="19"/>
    </row>
    <row r="5" spans="2:7" ht="9.75" customHeight="1">
      <c r="B5" s="17" t="s">
        <v>55</v>
      </c>
      <c r="C5" s="17" t="s">
        <v>10</v>
      </c>
      <c r="D5" s="17" t="s">
        <v>72</v>
      </c>
      <c r="E5" s="18"/>
      <c r="F5" s="21" t="s">
        <v>17</v>
      </c>
      <c r="G5" s="43">
        <f>D10</f>
        <v>300</v>
      </c>
    </row>
    <row r="6" spans="2:7" ht="9.75" customHeight="1">
      <c r="B6" s="20" t="s">
        <v>31</v>
      </c>
      <c r="C6" s="20" t="s">
        <v>30</v>
      </c>
      <c r="D6" s="20"/>
      <c r="E6" s="18"/>
      <c r="F6" s="22" t="s">
        <v>23</v>
      </c>
      <c r="G6" s="24">
        <f>D7*D10*D12</f>
        <v>330000</v>
      </c>
    </row>
    <row r="7" spans="2:8" ht="9.75" customHeight="1">
      <c r="B7" s="22" t="s">
        <v>6</v>
      </c>
      <c r="C7" s="20" t="s">
        <v>32</v>
      </c>
      <c r="D7" s="23">
        <v>50</v>
      </c>
      <c r="F7" s="22" t="s">
        <v>24</v>
      </c>
      <c r="G7" s="24">
        <f>D7*D10*D13</f>
        <v>115499.99999999999</v>
      </c>
      <c r="H7" s="41"/>
    </row>
    <row r="8" spans="2:7" ht="9.75" customHeight="1">
      <c r="B8" s="22" t="s">
        <v>59</v>
      </c>
      <c r="C8" s="20" t="s">
        <v>41</v>
      </c>
      <c r="D8" s="23">
        <v>25</v>
      </c>
      <c r="F8" s="22" t="s">
        <v>25</v>
      </c>
      <c r="G8" s="24">
        <f>G6-G7</f>
        <v>214500</v>
      </c>
    </row>
    <row r="9" spans="2:7" ht="9.75" customHeight="1">
      <c r="B9" s="22" t="s">
        <v>81</v>
      </c>
      <c r="C9" s="20" t="s">
        <v>82</v>
      </c>
      <c r="D9" s="46">
        <f>D8/D7</f>
        <v>0.5</v>
      </c>
      <c r="F9" s="22" t="s">
        <v>13</v>
      </c>
      <c r="G9" s="52">
        <f>D16</f>
        <v>80000</v>
      </c>
    </row>
    <row r="10" spans="2:8" ht="9.75" customHeight="1">
      <c r="B10" s="22" t="s">
        <v>17</v>
      </c>
      <c r="C10" s="20" t="s">
        <v>38</v>
      </c>
      <c r="D10" s="23">
        <v>300</v>
      </c>
      <c r="F10" s="22" t="s">
        <v>26</v>
      </c>
      <c r="G10" s="24">
        <f>G8-G9</f>
        <v>134500</v>
      </c>
      <c r="H10" s="41"/>
    </row>
    <row r="11" spans="2:7" ht="9.75" customHeight="1">
      <c r="B11" s="14" t="s">
        <v>9</v>
      </c>
      <c r="C11" s="33"/>
      <c r="D11" s="16"/>
      <c r="F11" s="22" t="s">
        <v>44</v>
      </c>
      <c r="G11" s="24">
        <f>G10/G5</f>
        <v>448.3333333333333</v>
      </c>
    </row>
    <row r="12" spans="2:7" ht="9.75" customHeight="1">
      <c r="B12" s="34" t="s">
        <v>22</v>
      </c>
      <c r="C12" s="26" t="s">
        <v>11</v>
      </c>
      <c r="D12" s="35">
        <v>22</v>
      </c>
      <c r="F12" s="19" t="s">
        <v>60</v>
      </c>
      <c r="G12" s="51">
        <f>G9/(G8/G6)</f>
        <v>123076.92307692308</v>
      </c>
    </row>
    <row r="13" spans="2:7" ht="9.75" customHeight="1">
      <c r="B13" s="34" t="s">
        <v>7</v>
      </c>
      <c r="C13" s="20" t="s">
        <v>45</v>
      </c>
      <c r="D13" s="36">
        <f>(1-D15)*D12</f>
        <v>7.699999999999999</v>
      </c>
      <c r="F13" s="19" t="s">
        <v>61</v>
      </c>
      <c r="G13" s="51">
        <f>G12/G5</f>
        <v>410.2564102564103</v>
      </c>
    </row>
    <row r="14" spans="2:4" ht="9.75" customHeight="1">
      <c r="B14" s="34" t="s">
        <v>8</v>
      </c>
      <c r="C14" s="20" t="s">
        <v>12</v>
      </c>
      <c r="D14" s="36">
        <f>D12*D15</f>
        <v>14.3</v>
      </c>
    </row>
    <row r="15" spans="2:5" ht="9.75" customHeight="1">
      <c r="B15" s="34" t="s">
        <v>19</v>
      </c>
      <c r="C15" s="20" t="s">
        <v>20</v>
      </c>
      <c r="D15" s="35">
        <v>0.65</v>
      </c>
      <c r="E15" s="44"/>
    </row>
    <row r="16" spans="2:5" ht="9.75" customHeight="1">
      <c r="B16" s="34" t="s">
        <v>18</v>
      </c>
      <c r="C16" s="20" t="s">
        <v>13</v>
      </c>
      <c r="D16" s="35">
        <v>80000</v>
      </c>
      <c r="E16" s="44"/>
    </row>
    <row r="17" spans="2:7" ht="9.75" customHeight="1">
      <c r="B17" s="34" t="s">
        <v>79</v>
      </c>
      <c r="C17" s="20" t="s">
        <v>80</v>
      </c>
      <c r="D17" s="45">
        <f>D13*D7*D10+D16</f>
        <v>195500</v>
      </c>
      <c r="F17" s="18"/>
      <c r="G17" s="18"/>
    </row>
    <row r="18" spans="2:4" ht="9.75" customHeight="1">
      <c r="B18" s="37" t="s">
        <v>29</v>
      </c>
      <c r="C18" s="31" t="s">
        <v>66</v>
      </c>
      <c r="D18" s="53">
        <f>D16/D10</f>
        <v>266.6666666666667</v>
      </c>
    </row>
    <row r="19" spans="2:4" ht="9.75" customHeight="1">
      <c r="B19" s="21" t="s">
        <v>15</v>
      </c>
      <c r="C19" s="26" t="s">
        <v>16</v>
      </c>
      <c r="D19" s="39">
        <f>(D14*D10*D7)-D16</f>
        <v>134500</v>
      </c>
    </row>
    <row r="20" spans="2:4" ht="9.75" customHeight="1">
      <c r="B20" s="22" t="s">
        <v>14</v>
      </c>
      <c r="C20" s="20" t="s">
        <v>21</v>
      </c>
      <c r="D20" s="52">
        <f>D16/D15</f>
        <v>123076.92307692308</v>
      </c>
    </row>
    <row r="21" spans="2:4" ht="9.75" customHeight="1">
      <c r="B21" s="22" t="s">
        <v>48</v>
      </c>
      <c r="C21" s="20" t="s">
        <v>73</v>
      </c>
      <c r="D21" s="52">
        <f>D20/D10</f>
        <v>410.2564102564103</v>
      </c>
    </row>
    <row r="22" spans="2:4" ht="9.75" customHeight="1">
      <c r="B22" s="22" t="s">
        <v>49</v>
      </c>
      <c r="C22" s="20" t="s">
        <v>74</v>
      </c>
      <c r="D22" s="52">
        <f>D18/D15</f>
        <v>410.2564102564103</v>
      </c>
    </row>
    <row r="23" spans="2:4" ht="9.75" customHeight="1">
      <c r="B23" s="19" t="s">
        <v>27</v>
      </c>
      <c r="C23" s="40"/>
      <c r="D23" s="40"/>
    </row>
    <row r="24" spans="2:4" ht="9.75" customHeight="1">
      <c r="B24" s="21" t="s">
        <v>39</v>
      </c>
      <c r="C24" s="26" t="s">
        <v>40</v>
      </c>
      <c r="D24" s="36"/>
    </row>
    <row r="25" spans="2:4" ht="9.75" customHeight="1">
      <c r="B25" s="22" t="s">
        <v>15</v>
      </c>
      <c r="C25" s="20" t="s">
        <v>43</v>
      </c>
      <c r="D25" s="36"/>
    </row>
    <row r="26" spans="2:4" ht="9.75" customHeight="1">
      <c r="B26" s="22" t="s">
        <v>47</v>
      </c>
      <c r="C26" s="20" t="s">
        <v>75</v>
      </c>
      <c r="D26" s="57">
        <f>(D12-D13)*D7-D18</f>
        <v>448.3333333333333</v>
      </c>
    </row>
    <row r="27" spans="2:4" ht="9.75" customHeight="1">
      <c r="B27" s="22" t="s">
        <v>46</v>
      </c>
      <c r="C27" s="20" t="s">
        <v>76</v>
      </c>
      <c r="D27" s="57">
        <f>(D12-D13)*D8</f>
        <v>357.5</v>
      </c>
    </row>
    <row r="28" spans="2:4" ht="9.75" customHeight="1">
      <c r="B28" s="30" t="s">
        <v>81</v>
      </c>
      <c r="C28" s="31" t="s">
        <v>84</v>
      </c>
      <c r="D28" s="58">
        <f>D27/D26</f>
        <v>0.7973977695167287</v>
      </c>
    </row>
    <row r="29" spans="2:4" ht="9.75" customHeight="1">
      <c r="B29" s="25" t="s">
        <v>77</v>
      </c>
      <c r="C29" s="20" t="s">
        <v>58</v>
      </c>
      <c r="D29" s="25"/>
    </row>
    <row r="30" spans="2:4" ht="9.75" customHeight="1">
      <c r="B30" s="25" t="s">
        <v>57</v>
      </c>
      <c r="C30" s="20" t="s">
        <v>71</v>
      </c>
      <c r="D30" s="59">
        <f>-D26/D27</f>
        <v>-1.254079254079254</v>
      </c>
    </row>
    <row r="31" spans="2:4" ht="9.75" customHeight="1">
      <c r="B31" s="32" t="s">
        <v>78</v>
      </c>
      <c r="C31" s="31" t="s">
        <v>69</v>
      </c>
      <c r="D31" s="60">
        <f>NORMSDIST(-D30)</f>
        <v>0.8950933999395889</v>
      </c>
    </row>
    <row r="32" ht="9.75" customHeight="1">
      <c r="D32" s="41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r:id="rId2"/>
  <ignoredErrors>
    <ignoredError sqref="G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B2:H32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.57421875" style="13" customWidth="1"/>
    <col min="2" max="2" width="27.7109375" style="13" customWidth="1"/>
    <col min="3" max="3" width="51.28125" style="13" customWidth="1"/>
    <col min="4" max="4" width="14.57421875" style="13" customWidth="1"/>
    <col min="5" max="5" width="2.28125" style="13" customWidth="1"/>
    <col min="6" max="6" width="19.421875" style="13" customWidth="1"/>
    <col min="7" max="7" width="12.140625" style="13" customWidth="1"/>
    <col min="8" max="16384" width="11.421875" style="13" customWidth="1"/>
  </cols>
  <sheetData>
    <row r="2" ht="14.25" customHeight="1">
      <c r="B2" s="50" t="s">
        <v>85</v>
      </c>
    </row>
    <row r="4" spans="2:7" ht="9.75" customHeight="1">
      <c r="B4" s="14" t="s">
        <v>56</v>
      </c>
      <c r="C4" s="15"/>
      <c r="D4" s="16"/>
      <c r="F4" s="19" t="s">
        <v>54</v>
      </c>
      <c r="G4" s="19"/>
    </row>
    <row r="5" spans="2:7" ht="9.75" customHeight="1">
      <c r="B5" s="17" t="s">
        <v>55</v>
      </c>
      <c r="C5" s="17" t="s">
        <v>10</v>
      </c>
      <c r="D5" s="17" t="s">
        <v>72</v>
      </c>
      <c r="E5" s="18"/>
      <c r="F5" s="21" t="s">
        <v>17</v>
      </c>
      <c r="G5" s="43">
        <f>D10</f>
        <v>300</v>
      </c>
    </row>
    <row r="6" spans="2:7" ht="9.75" customHeight="1">
      <c r="B6" s="20" t="s">
        <v>31</v>
      </c>
      <c r="C6" s="20" t="s">
        <v>30</v>
      </c>
      <c r="D6" s="20"/>
      <c r="E6" s="18"/>
      <c r="F6" s="22" t="s">
        <v>23</v>
      </c>
      <c r="G6" s="24">
        <f>D7*D10*D12</f>
        <v>330000</v>
      </c>
    </row>
    <row r="7" spans="2:8" ht="9.75" customHeight="1">
      <c r="B7" s="22" t="s">
        <v>6</v>
      </c>
      <c r="C7" s="20" t="s">
        <v>32</v>
      </c>
      <c r="D7" s="23">
        <v>50</v>
      </c>
      <c r="F7" s="22" t="s">
        <v>24</v>
      </c>
      <c r="G7" s="24">
        <f>D7*D10*D13</f>
        <v>115499.99999999999</v>
      </c>
      <c r="H7" s="41"/>
    </row>
    <row r="8" spans="2:7" ht="9.75" customHeight="1">
      <c r="B8" s="22" t="s">
        <v>59</v>
      </c>
      <c r="C8" s="20" t="s">
        <v>41</v>
      </c>
      <c r="D8" s="23">
        <v>25</v>
      </c>
      <c r="F8" s="22" t="s">
        <v>25</v>
      </c>
      <c r="G8" s="24">
        <f>G6-G7</f>
        <v>214500</v>
      </c>
    </row>
    <row r="9" spans="2:7" ht="9.75" customHeight="1">
      <c r="B9" s="22" t="s">
        <v>81</v>
      </c>
      <c r="C9" s="20" t="s">
        <v>82</v>
      </c>
      <c r="D9" s="46">
        <f>D8/D7</f>
        <v>0.5</v>
      </c>
      <c r="F9" s="22" t="s">
        <v>13</v>
      </c>
      <c r="G9" s="52">
        <f>D16</f>
        <v>80000</v>
      </c>
    </row>
    <row r="10" spans="2:8" ht="9.75" customHeight="1">
      <c r="B10" s="22" t="s">
        <v>17</v>
      </c>
      <c r="C10" s="20" t="s">
        <v>38</v>
      </c>
      <c r="D10" s="23">
        <v>300</v>
      </c>
      <c r="F10" s="22" t="s">
        <v>26</v>
      </c>
      <c r="G10" s="24">
        <f>G8-G9</f>
        <v>134500</v>
      </c>
      <c r="H10" s="41"/>
    </row>
    <row r="11" spans="2:7" ht="9.75" customHeight="1">
      <c r="B11" s="14" t="s">
        <v>9</v>
      </c>
      <c r="C11" s="33"/>
      <c r="D11" s="16"/>
      <c r="F11" s="22" t="s">
        <v>44</v>
      </c>
      <c r="G11" s="24">
        <f>G10/G5</f>
        <v>448.3333333333333</v>
      </c>
    </row>
    <row r="12" spans="2:7" ht="9.75" customHeight="1">
      <c r="B12" s="34" t="s">
        <v>22</v>
      </c>
      <c r="C12" s="26" t="s">
        <v>11</v>
      </c>
      <c r="D12" s="35">
        <v>22</v>
      </c>
      <c r="F12" s="19" t="s">
        <v>60</v>
      </c>
      <c r="G12" s="51">
        <f>G9/(G8/G6)</f>
        <v>123076.92307692308</v>
      </c>
    </row>
    <row r="13" spans="2:7" ht="9.75" customHeight="1">
      <c r="B13" s="34" t="s">
        <v>7</v>
      </c>
      <c r="C13" s="20" t="s">
        <v>45</v>
      </c>
      <c r="D13" s="36">
        <f>(1-D15)*D12</f>
        <v>7.699999999999999</v>
      </c>
      <c r="F13" s="19" t="s">
        <v>61</v>
      </c>
      <c r="G13" s="51">
        <f>G12/G5</f>
        <v>410.2564102564103</v>
      </c>
    </row>
    <row r="14" spans="2:4" ht="9.75" customHeight="1">
      <c r="B14" s="34" t="s">
        <v>8</v>
      </c>
      <c r="C14" s="20" t="s">
        <v>12</v>
      </c>
      <c r="D14" s="36">
        <f>D12*D15</f>
        <v>14.3</v>
      </c>
    </row>
    <row r="15" spans="2:5" ht="9.75" customHeight="1">
      <c r="B15" s="34" t="s">
        <v>19</v>
      </c>
      <c r="C15" s="20" t="s">
        <v>20</v>
      </c>
      <c r="D15" s="35">
        <v>0.65</v>
      </c>
      <c r="E15" s="44"/>
    </row>
    <row r="16" spans="2:5" ht="9.75" customHeight="1">
      <c r="B16" s="34" t="s">
        <v>18</v>
      </c>
      <c r="C16" s="20" t="s">
        <v>13</v>
      </c>
      <c r="D16" s="35">
        <v>80000</v>
      </c>
      <c r="E16" s="44"/>
    </row>
    <row r="17" spans="2:7" ht="9.75" customHeight="1">
      <c r="B17" s="34" t="s">
        <v>79</v>
      </c>
      <c r="C17" s="20" t="s">
        <v>80</v>
      </c>
      <c r="D17" s="45">
        <f>D13*D7*D10+D16</f>
        <v>195500</v>
      </c>
      <c r="F17" s="18"/>
      <c r="G17" s="18"/>
    </row>
    <row r="18" spans="2:4" ht="9.75" customHeight="1">
      <c r="B18" s="37" t="s">
        <v>29</v>
      </c>
      <c r="C18" s="31" t="s">
        <v>66</v>
      </c>
      <c r="D18" s="53">
        <f>D16/D10</f>
        <v>266.6666666666667</v>
      </c>
    </row>
    <row r="19" spans="2:4" ht="9.75" customHeight="1">
      <c r="B19" s="21" t="s">
        <v>15</v>
      </c>
      <c r="C19" s="26" t="s">
        <v>16</v>
      </c>
      <c r="D19" s="39">
        <f>(D14*D10*D7)-D16</f>
        <v>134500</v>
      </c>
    </row>
    <row r="20" spans="2:4" ht="9.75" customHeight="1">
      <c r="B20" s="22" t="s">
        <v>14</v>
      </c>
      <c r="C20" s="20" t="s">
        <v>21</v>
      </c>
      <c r="D20" s="52">
        <f>D16/D15</f>
        <v>123076.92307692308</v>
      </c>
    </row>
    <row r="21" spans="2:4" ht="9.75" customHeight="1">
      <c r="B21" s="22" t="s">
        <v>48</v>
      </c>
      <c r="C21" s="20" t="s">
        <v>73</v>
      </c>
      <c r="D21" s="52">
        <f>D20/D10</f>
        <v>410.2564102564103</v>
      </c>
    </row>
    <row r="22" spans="2:4" ht="9.75" customHeight="1">
      <c r="B22" s="22" t="s">
        <v>49</v>
      </c>
      <c r="C22" s="20" t="s">
        <v>74</v>
      </c>
      <c r="D22" s="52">
        <f>D18/D15</f>
        <v>410.2564102564103</v>
      </c>
    </row>
    <row r="23" spans="2:4" ht="9.75" customHeight="1">
      <c r="B23" s="19" t="s">
        <v>27</v>
      </c>
      <c r="C23" s="40"/>
      <c r="D23" s="40"/>
    </row>
    <row r="24" spans="2:4" ht="9.75" customHeight="1">
      <c r="B24" s="21" t="s">
        <v>39</v>
      </c>
      <c r="C24" s="26" t="s">
        <v>40</v>
      </c>
      <c r="D24" s="36"/>
    </row>
    <row r="25" spans="2:4" ht="9.75" customHeight="1">
      <c r="B25" s="22" t="s">
        <v>15</v>
      </c>
      <c r="C25" s="20" t="s">
        <v>43</v>
      </c>
      <c r="D25" s="36"/>
    </row>
    <row r="26" spans="2:4" ht="9.75" customHeight="1">
      <c r="B26" s="22" t="s">
        <v>47</v>
      </c>
      <c r="C26" s="20" t="s">
        <v>75</v>
      </c>
      <c r="D26" s="57">
        <f>(D12-D13)*D7-D18</f>
        <v>448.3333333333333</v>
      </c>
    </row>
    <row r="27" spans="2:4" ht="9.75" customHeight="1">
      <c r="B27" s="22" t="s">
        <v>46</v>
      </c>
      <c r="C27" s="20" t="s">
        <v>76</v>
      </c>
      <c r="D27" s="57">
        <f>(D12-D13)*D8</f>
        <v>357.5</v>
      </c>
    </row>
    <row r="28" spans="2:4" ht="9.75" customHeight="1">
      <c r="B28" s="30" t="s">
        <v>81</v>
      </c>
      <c r="C28" s="31" t="s">
        <v>84</v>
      </c>
      <c r="D28" s="58">
        <f>D27/D26</f>
        <v>0.7973977695167287</v>
      </c>
    </row>
    <row r="29" spans="2:4" ht="9.75" customHeight="1">
      <c r="B29" s="25" t="s">
        <v>77</v>
      </c>
      <c r="C29" s="20" t="s">
        <v>58</v>
      </c>
      <c r="D29" s="25"/>
    </row>
    <row r="30" spans="2:4" ht="9.75" customHeight="1">
      <c r="B30" s="25" t="s">
        <v>57</v>
      </c>
      <c r="C30" s="20" t="s">
        <v>71</v>
      </c>
      <c r="D30" s="59">
        <f>-D26/D27</f>
        <v>-1.254079254079254</v>
      </c>
    </row>
    <row r="31" spans="2:4" ht="9.75" customHeight="1">
      <c r="B31" s="32" t="s">
        <v>78</v>
      </c>
      <c r="C31" s="31" t="s">
        <v>69</v>
      </c>
      <c r="D31" s="60">
        <f>NORMSDIST(-D30)</f>
        <v>0.8950933999395889</v>
      </c>
    </row>
    <row r="32" ht="9.75" customHeight="1">
      <c r="D32" s="41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r:id="rId2"/>
  <ignoredErrors>
    <ignoredError sqref="G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2:H33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.57421875" style="13" customWidth="1"/>
    <col min="2" max="2" width="27.7109375" style="13" customWidth="1"/>
    <col min="3" max="3" width="51.28125" style="13" customWidth="1"/>
    <col min="4" max="4" width="14.57421875" style="13" customWidth="1"/>
    <col min="5" max="5" width="2.28125" style="13" customWidth="1"/>
    <col min="6" max="6" width="19.421875" style="13" customWidth="1"/>
    <col min="7" max="7" width="12.140625" style="13" customWidth="1"/>
    <col min="8" max="16384" width="11.421875" style="13" customWidth="1"/>
  </cols>
  <sheetData>
    <row r="2" ht="13.5" customHeight="1">
      <c r="B2" s="50" t="s">
        <v>86</v>
      </c>
    </row>
    <row r="4" spans="2:7" ht="9.75" customHeight="1">
      <c r="B4" s="14" t="s">
        <v>56</v>
      </c>
      <c r="C4" s="15"/>
      <c r="D4" s="16"/>
      <c r="F4" s="19" t="s">
        <v>54</v>
      </c>
      <c r="G4" s="19"/>
    </row>
    <row r="5" spans="2:7" ht="9.75" customHeight="1">
      <c r="B5" s="17" t="s">
        <v>55</v>
      </c>
      <c r="C5" s="17" t="s">
        <v>10</v>
      </c>
      <c r="D5" s="17" t="s">
        <v>72</v>
      </c>
      <c r="E5" s="18"/>
      <c r="F5" s="21" t="s">
        <v>17</v>
      </c>
      <c r="G5" s="43">
        <f>D9</f>
        <v>300</v>
      </c>
    </row>
    <row r="6" spans="2:7" ht="9.75" customHeight="1">
      <c r="B6" s="20" t="s">
        <v>31</v>
      </c>
      <c r="C6" s="20" t="s">
        <v>30</v>
      </c>
      <c r="D6" s="20"/>
      <c r="E6" s="18"/>
      <c r="F6" s="22" t="s">
        <v>23</v>
      </c>
      <c r="G6" s="54">
        <f>D7*D9*D12</f>
        <v>330000</v>
      </c>
    </row>
    <row r="7" spans="2:8" ht="9.75" customHeight="1">
      <c r="B7" s="22" t="s">
        <v>6</v>
      </c>
      <c r="C7" s="20" t="s">
        <v>32</v>
      </c>
      <c r="D7" s="23">
        <v>50</v>
      </c>
      <c r="F7" s="22" t="s">
        <v>24</v>
      </c>
      <c r="G7" s="24">
        <f>D7*D9*D13</f>
        <v>115499.99999999999</v>
      </c>
      <c r="H7" s="41"/>
    </row>
    <row r="8" spans="2:7" ht="9.75" customHeight="1">
      <c r="B8" s="22" t="s">
        <v>59</v>
      </c>
      <c r="C8" s="20" t="s">
        <v>41</v>
      </c>
      <c r="D8" s="23">
        <v>25</v>
      </c>
      <c r="F8" s="22" t="s">
        <v>25</v>
      </c>
      <c r="G8" s="24">
        <f>G6-G7</f>
        <v>214500</v>
      </c>
    </row>
    <row r="9" spans="2:8" ht="9.75" customHeight="1">
      <c r="B9" s="22" t="s">
        <v>17</v>
      </c>
      <c r="C9" s="20" t="s">
        <v>38</v>
      </c>
      <c r="D9" s="23">
        <v>300</v>
      </c>
      <c r="F9" s="22" t="s">
        <v>13</v>
      </c>
      <c r="G9" s="24">
        <f>D16</f>
        <v>80000</v>
      </c>
      <c r="H9" s="41"/>
    </row>
    <row r="10" spans="2:7" ht="9.75" customHeight="1">
      <c r="B10" s="22" t="s">
        <v>81</v>
      </c>
      <c r="C10" s="20" t="s">
        <v>82</v>
      </c>
      <c r="D10" s="25">
        <f>D8/D7</f>
        <v>0.5</v>
      </c>
      <c r="F10" s="22" t="s">
        <v>26</v>
      </c>
      <c r="G10" s="54">
        <f>G8-G9</f>
        <v>134500</v>
      </c>
    </row>
    <row r="11" spans="2:7" ht="9.75" customHeight="1">
      <c r="B11" s="14" t="s">
        <v>9</v>
      </c>
      <c r="C11" s="33"/>
      <c r="D11" s="16"/>
      <c r="F11" s="22" t="s">
        <v>44</v>
      </c>
      <c r="G11" s="54">
        <f>G10/D9</f>
        <v>448.3333333333333</v>
      </c>
    </row>
    <row r="12" spans="2:7" ht="9.75" customHeight="1">
      <c r="B12" s="34" t="s">
        <v>22</v>
      </c>
      <c r="C12" s="26" t="s">
        <v>11</v>
      </c>
      <c r="D12" s="35">
        <v>22</v>
      </c>
      <c r="F12" s="19" t="s">
        <v>60</v>
      </c>
      <c r="G12" s="42">
        <f>G9/(G8/G6)</f>
        <v>123076.92307692308</v>
      </c>
    </row>
    <row r="13" spans="2:7" ht="9.75" customHeight="1">
      <c r="B13" s="34" t="s">
        <v>7</v>
      </c>
      <c r="C13" s="20" t="s">
        <v>45</v>
      </c>
      <c r="D13" s="36">
        <f>(1-D15)*D12</f>
        <v>7.699999999999999</v>
      </c>
      <c r="F13" s="19" t="s">
        <v>61</v>
      </c>
      <c r="G13" s="42">
        <f>G12/G5</f>
        <v>410.2564102564103</v>
      </c>
    </row>
    <row r="14" spans="2:4" ht="9.75" customHeight="1">
      <c r="B14" s="34" t="s">
        <v>8</v>
      </c>
      <c r="C14" s="20" t="s">
        <v>12</v>
      </c>
      <c r="D14" s="36">
        <f>D12*D15</f>
        <v>14.3</v>
      </c>
    </row>
    <row r="15" spans="2:5" ht="9.75" customHeight="1">
      <c r="B15" s="34" t="s">
        <v>19</v>
      </c>
      <c r="C15" s="20" t="s">
        <v>20</v>
      </c>
      <c r="D15" s="35">
        <f>E15/100</f>
        <v>0.65</v>
      </c>
      <c r="E15" s="44">
        <v>65</v>
      </c>
    </row>
    <row r="16" spans="2:6" ht="9.75" customHeight="1">
      <c r="B16" s="34" t="s">
        <v>18</v>
      </c>
      <c r="C16" s="20" t="s">
        <v>13</v>
      </c>
      <c r="D16" s="35">
        <f>E16*1000</f>
        <v>80000</v>
      </c>
      <c r="E16" s="44">
        <v>80</v>
      </c>
      <c r="F16" s="62"/>
    </row>
    <row r="17" spans="2:8" ht="9.75" customHeight="1">
      <c r="B17" s="34" t="s">
        <v>79</v>
      </c>
      <c r="C17" s="20" t="s">
        <v>80</v>
      </c>
      <c r="D17" s="56">
        <f>(D13*D7*D9)+D16</f>
        <v>195500</v>
      </c>
      <c r="G17" s="41"/>
      <c r="H17" s="61"/>
    </row>
    <row r="18" spans="2:8" ht="9.75" customHeight="1">
      <c r="B18" s="37" t="s">
        <v>29</v>
      </c>
      <c r="C18" s="31" t="s">
        <v>66</v>
      </c>
      <c r="D18" s="38">
        <f>D16/D9</f>
        <v>266.6666666666667</v>
      </c>
      <c r="G18" s="41"/>
      <c r="H18" s="61"/>
    </row>
    <row r="19" spans="2:8" ht="9.75" customHeight="1">
      <c r="B19" s="21" t="s">
        <v>15</v>
      </c>
      <c r="C19" s="26" t="s">
        <v>16</v>
      </c>
      <c r="D19" s="55">
        <f>(D14*D9*D7)-D16</f>
        <v>134500</v>
      </c>
      <c r="G19" s="41"/>
      <c r="H19" s="61"/>
    </row>
    <row r="20" spans="2:8" ht="9.75" customHeight="1">
      <c r="B20" s="22" t="s">
        <v>14</v>
      </c>
      <c r="C20" s="20" t="s">
        <v>21</v>
      </c>
      <c r="D20" s="24">
        <f>D16/D15</f>
        <v>123076.92307692308</v>
      </c>
      <c r="G20" s="41"/>
      <c r="H20" s="61"/>
    </row>
    <row r="21" spans="2:4" ht="9.75" customHeight="1">
      <c r="B21" s="22" t="s">
        <v>48</v>
      </c>
      <c r="C21" s="20" t="s">
        <v>73</v>
      </c>
      <c r="D21" s="24">
        <f>D20/D9</f>
        <v>410.2564102564103</v>
      </c>
    </row>
    <row r="22" spans="2:8" ht="9.75" customHeight="1">
      <c r="B22" s="22" t="s">
        <v>49</v>
      </c>
      <c r="C22" s="20" t="s">
        <v>74</v>
      </c>
      <c r="D22" s="24">
        <f>D18/D15</f>
        <v>410.2564102564103</v>
      </c>
      <c r="H22" s="18"/>
    </row>
    <row r="23" spans="2:4" ht="9.75" customHeight="1">
      <c r="B23" s="19" t="s">
        <v>27</v>
      </c>
      <c r="C23" s="40"/>
      <c r="D23" s="40"/>
    </row>
    <row r="24" spans="2:4" ht="9.75" customHeight="1">
      <c r="B24" s="21" t="s">
        <v>39</v>
      </c>
      <c r="C24" s="26" t="s">
        <v>40</v>
      </c>
      <c r="D24" s="36"/>
    </row>
    <row r="25" spans="2:4" ht="9.75" customHeight="1">
      <c r="B25" s="22" t="s">
        <v>15</v>
      </c>
      <c r="C25" s="20" t="s">
        <v>43</v>
      </c>
      <c r="D25" s="36"/>
    </row>
    <row r="26" spans="2:4" ht="9.75" customHeight="1">
      <c r="B26" s="22" t="s">
        <v>47</v>
      </c>
      <c r="C26" s="20" t="s">
        <v>75</v>
      </c>
      <c r="D26" s="57">
        <f>(D12-D13)*D7-D18</f>
        <v>448.3333333333333</v>
      </c>
    </row>
    <row r="27" spans="2:8" ht="9.75" customHeight="1">
      <c r="B27" s="22" t="s">
        <v>46</v>
      </c>
      <c r="C27" s="20" t="s">
        <v>76</v>
      </c>
      <c r="D27" s="57">
        <f>(D12-D13)*D8</f>
        <v>357.5</v>
      </c>
      <c r="F27" s="62"/>
      <c r="G27" s="41"/>
      <c r="H27" s="61"/>
    </row>
    <row r="28" spans="2:8" ht="9.75" customHeight="1">
      <c r="B28" s="22" t="s">
        <v>81</v>
      </c>
      <c r="C28" s="20"/>
      <c r="D28" s="57">
        <f>D27/D26</f>
        <v>0.7973977695167287</v>
      </c>
      <c r="G28" s="41"/>
      <c r="H28" s="61"/>
    </row>
    <row r="29" spans="2:8" ht="9.75" customHeight="1">
      <c r="B29" s="27" t="s">
        <v>77</v>
      </c>
      <c r="C29" s="26" t="s">
        <v>58</v>
      </c>
      <c r="D29" s="27"/>
      <c r="G29" s="41"/>
      <c r="H29" s="61"/>
    </row>
    <row r="30" spans="2:8" ht="9.75" customHeight="1">
      <c r="B30" s="25" t="s">
        <v>57</v>
      </c>
      <c r="C30" s="20" t="s">
        <v>71</v>
      </c>
      <c r="D30" s="59">
        <f>-D26/D27</f>
        <v>-1.254079254079254</v>
      </c>
      <c r="G30" s="41"/>
      <c r="H30" s="61"/>
    </row>
    <row r="31" spans="2:4" ht="9.75" customHeight="1">
      <c r="B31" s="32" t="s">
        <v>78</v>
      </c>
      <c r="C31" s="31" t="s">
        <v>69</v>
      </c>
      <c r="D31" s="60">
        <f>NORMSDIST(-D30)</f>
        <v>0.8950933999395889</v>
      </c>
    </row>
    <row r="32" ht="9.75" customHeight="1">
      <c r="D32" s="41"/>
    </row>
    <row r="33" ht="9.75" customHeight="1">
      <c r="H33" s="18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r:id="rId2"/>
  <ignoredErrors>
    <ignoredError sqref="G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B2:H49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.57421875" style="13" customWidth="1"/>
    <col min="2" max="2" width="27.7109375" style="13" customWidth="1"/>
    <col min="3" max="3" width="51.28125" style="13" customWidth="1"/>
    <col min="4" max="4" width="14.57421875" style="13" customWidth="1"/>
    <col min="5" max="5" width="2.28125" style="13" customWidth="1"/>
    <col min="6" max="6" width="19.421875" style="13" customWidth="1"/>
    <col min="7" max="7" width="12.140625" style="13" customWidth="1"/>
    <col min="8" max="16384" width="11.421875" style="13" customWidth="1"/>
  </cols>
  <sheetData>
    <row r="2" ht="15" customHeight="1">
      <c r="B2" s="50" t="s">
        <v>87</v>
      </c>
    </row>
    <row r="4" spans="2:4" ht="9.75" customHeight="1">
      <c r="B4" s="14" t="s">
        <v>56</v>
      </c>
      <c r="C4" s="15"/>
      <c r="D4" s="16"/>
    </row>
    <row r="5" spans="2:7" ht="9.75" customHeight="1">
      <c r="B5" s="17" t="s">
        <v>55</v>
      </c>
      <c r="C5" s="17" t="s">
        <v>10</v>
      </c>
      <c r="D5" s="17" t="s">
        <v>72</v>
      </c>
      <c r="E5" s="18"/>
      <c r="F5" s="19" t="s">
        <v>54</v>
      </c>
      <c r="G5" s="19"/>
    </row>
    <row r="6" spans="2:7" ht="9.75" customHeight="1">
      <c r="B6" s="20" t="s">
        <v>31</v>
      </c>
      <c r="C6" s="20" t="s">
        <v>30</v>
      </c>
      <c r="D6" s="20"/>
      <c r="E6" s="18"/>
      <c r="F6" s="21" t="s">
        <v>17</v>
      </c>
      <c r="G6" s="43">
        <f>D9</f>
        <v>300</v>
      </c>
    </row>
    <row r="7" spans="2:8" ht="9.75" customHeight="1">
      <c r="B7" s="22" t="s">
        <v>6</v>
      </c>
      <c r="C7" s="20" t="s">
        <v>32</v>
      </c>
      <c r="D7" s="23">
        <v>50</v>
      </c>
      <c r="F7" s="22" t="s">
        <v>23</v>
      </c>
      <c r="G7" s="24">
        <f>D7*D9*D17</f>
        <v>330000</v>
      </c>
      <c r="H7" s="41"/>
    </row>
    <row r="8" spans="2:7" ht="9.75" customHeight="1">
      <c r="B8" s="22" t="s">
        <v>59</v>
      </c>
      <c r="C8" s="20" t="s">
        <v>41</v>
      </c>
      <c r="D8" s="23">
        <v>25</v>
      </c>
      <c r="F8" s="22" t="s">
        <v>24</v>
      </c>
      <c r="G8" s="24">
        <f>D18*D7*D9</f>
        <v>115499.99999999999</v>
      </c>
    </row>
    <row r="9" spans="2:8" ht="9.75" customHeight="1">
      <c r="B9" s="22" t="s">
        <v>17</v>
      </c>
      <c r="C9" s="20" t="s">
        <v>38</v>
      </c>
      <c r="D9" s="23">
        <v>300</v>
      </c>
      <c r="F9" s="22" t="s">
        <v>25</v>
      </c>
      <c r="G9" s="24">
        <f>G7-G8</f>
        <v>214500</v>
      </c>
      <c r="H9" s="41"/>
    </row>
    <row r="10" spans="2:7" ht="9.75" customHeight="1">
      <c r="B10" s="22" t="s">
        <v>81</v>
      </c>
      <c r="C10" s="20" t="s">
        <v>82</v>
      </c>
      <c r="D10" s="25">
        <f>D8/D7</f>
        <v>0.5</v>
      </c>
      <c r="F10" s="22" t="s">
        <v>13</v>
      </c>
      <c r="G10" s="24">
        <f>D21</f>
        <v>80000</v>
      </c>
    </row>
    <row r="11" spans="2:7" ht="9.75" customHeight="1">
      <c r="B11" s="21" t="s">
        <v>33</v>
      </c>
      <c r="C11" s="26" t="s">
        <v>34</v>
      </c>
      <c r="D11" s="27"/>
      <c r="F11" s="22" t="s">
        <v>26</v>
      </c>
      <c r="G11" s="24">
        <f>G9-G10</f>
        <v>134500</v>
      </c>
    </row>
    <row r="12" spans="2:7" ht="9.75" customHeight="1">
      <c r="B12" s="22" t="s">
        <v>35</v>
      </c>
      <c r="C12" s="20" t="s">
        <v>62</v>
      </c>
      <c r="D12" s="25"/>
      <c r="F12" s="22" t="s">
        <v>44</v>
      </c>
      <c r="G12" s="24">
        <f>G11/D9</f>
        <v>448.3333333333333</v>
      </c>
    </row>
    <row r="13" spans="2:7" ht="9.75" customHeight="1">
      <c r="B13" s="22" t="s">
        <v>36</v>
      </c>
      <c r="C13" s="20" t="s">
        <v>37</v>
      </c>
      <c r="D13" s="25">
        <f>D9*D7</f>
        <v>15000</v>
      </c>
      <c r="F13" s="19" t="s">
        <v>60</v>
      </c>
      <c r="G13" s="42">
        <f>G10/(G9/G7)</f>
        <v>123076.92307692308</v>
      </c>
    </row>
    <row r="14" spans="2:7" ht="9.75" customHeight="1">
      <c r="B14" s="22" t="s">
        <v>59</v>
      </c>
      <c r="C14" s="20" t="s">
        <v>42</v>
      </c>
      <c r="D14" s="25">
        <f>D9*D8</f>
        <v>7500</v>
      </c>
      <c r="F14" s="19" t="s">
        <v>61</v>
      </c>
      <c r="G14" s="42">
        <f>G13/G6</f>
        <v>410.2564102564103</v>
      </c>
    </row>
    <row r="15" spans="2:7" ht="9.75" customHeight="1">
      <c r="B15" s="30" t="s">
        <v>81</v>
      </c>
      <c r="C15" s="31" t="s">
        <v>82</v>
      </c>
      <c r="D15" s="32">
        <f>D14/D13</f>
        <v>0.5</v>
      </c>
      <c r="F15" s="28"/>
      <c r="G15" s="29"/>
    </row>
    <row r="16" spans="2:7" ht="9.75" customHeight="1">
      <c r="B16" s="14" t="s">
        <v>9</v>
      </c>
      <c r="C16" s="33"/>
      <c r="D16" s="16"/>
      <c r="F16" s="28"/>
      <c r="G16" s="29"/>
    </row>
    <row r="17" spans="2:4" ht="9.75" customHeight="1">
      <c r="B17" s="34" t="s">
        <v>22</v>
      </c>
      <c r="C17" s="26" t="s">
        <v>11</v>
      </c>
      <c r="D17" s="35">
        <v>22</v>
      </c>
    </row>
    <row r="18" spans="2:4" ht="9.75" customHeight="1">
      <c r="B18" s="34" t="s">
        <v>7</v>
      </c>
      <c r="C18" s="20" t="s">
        <v>45</v>
      </c>
      <c r="D18" s="36">
        <f>(1-D20)*D17</f>
        <v>7.699999999999999</v>
      </c>
    </row>
    <row r="19" spans="2:4" ht="9.75" customHeight="1">
      <c r="B19" s="34" t="s">
        <v>8</v>
      </c>
      <c r="C19" s="20" t="s">
        <v>12</v>
      </c>
      <c r="D19" s="36">
        <f>D17*D20</f>
        <v>14.3</v>
      </c>
    </row>
    <row r="20" spans="2:5" ht="9.75" customHeight="1">
      <c r="B20" s="34" t="s">
        <v>19</v>
      </c>
      <c r="C20" s="20" t="s">
        <v>20</v>
      </c>
      <c r="D20" s="35">
        <f>E20/100</f>
        <v>0.65</v>
      </c>
      <c r="E20" s="44">
        <v>65</v>
      </c>
    </row>
    <row r="21" spans="2:5" ht="9.75" customHeight="1">
      <c r="B21" s="34" t="s">
        <v>18</v>
      </c>
      <c r="C21" s="20" t="s">
        <v>13</v>
      </c>
      <c r="D21" s="35">
        <f>E21*1000</f>
        <v>80000</v>
      </c>
      <c r="E21" s="44">
        <v>80</v>
      </c>
    </row>
    <row r="22" spans="2:4" ht="9.75" customHeight="1">
      <c r="B22" s="34" t="s">
        <v>79</v>
      </c>
      <c r="C22" s="20" t="s">
        <v>80</v>
      </c>
      <c r="D22" s="45">
        <f>D18*D7*D9+D21</f>
        <v>195500</v>
      </c>
    </row>
    <row r="23" spans="2:4" ht="9.75" customHeight="1">
      <c r="B23" s="37" t="s">
        <v>29</v>
      </c>
      <c r="C23" s="31" t="s">
        <v>66</v>
      </c>
      <c r="D23" s="38">
        <f>D21/D9</f>
        <v>266.6666666666667</v>
      </c>
    </row>
    <row r="24" spans="2:4" ht="9.75" customHeight="1">
      <c r="B24" s="21" t="s">
        <v>15</v>
      </c>
      <c r="C24" s="26" t="s">
        <v>16</v>
      </c>
      <c r="D24" s="39">
        <f>(D19*D9*D7)-D21</f>
        <v>134500</v>
      </c>
    </row>
    <row r="25" spans="2:4" ht="9.75" customHeight="1">
      <c r="B25" s="22" t="s">
        <v>14</v>
      </c>
      <c r="C25" s="20" t="s">
        <v>21</v>
      </c>
      <c r="D25" s="24">
        <f>D21/D20</f>
        <v>123076.92307692308</v>
      </c>
    </row>
    <row r="26" spans="2:4" ht="9.75" customHeight="1">
      <c r="B26" s="22" t="s">
        <v>48</v>
      </c>
      <c r="C26" s="20" t="s">
        <v>73</v>
      </c>
      <c r="D26" s="24">
        <f>D25/D9</f>
        <v>410.2564102564103</v>
      </c>
    </row>
    <row r="27" spans="2:4" ht="9.75" customHeight="1">
      <c r="B27" s="22" t="s">
        <v>49</v>
      </c>
      <c r="C27" s="20" t="s">
        <v>74</v>
      </c>
      <c r="D27" s="24">
        <f>D23/D20</f>
        <v>410.2564102564103</v>
      </c>
    </row>
    <row r="28" spans="2:4" ht="9.75" customHeight="1">
      <c r="B28" s="19" t="s">
        <v>27</v>
      </c>
      <c r="C28" s="40"/>
      <c r="D28" s="40"/>
    </row>
    <row r="29" spans="2:4" ht="9.75" customHeight="1">
      <c r="B29" s="21" t="s">
        <v>39</v>
      </c>
      <c r="C29" s="26" t="s">
        <v>40</v>
      </c>
      <c r="D29" s="36"/>
    </row>
    <row r="30" spans="2:4" ht="9.75" customHeight="1">
      <c r="B30" s="22" t="s">
        <v>15</v>
      </c>
      <c r="C30" s="20" t="s">
        <v>43</v>
      </c>
      <c r="D30" s="36"/>
    </row>
    <row r="31" spans="2:4" ht="9.75" customHeight="1">
      <c r="B31" s="22" t="s">
        <v>47</v>
      </c>
      <c r="C31" s="20" t="s">
        <v>75</v>
      </c>
      <c r="D31" s="36">
        <f>(D17-D18)*D7-D23</f>
        <v>448.3333333333333</v>
      </c>
    </row>
    <row r="32" spans="2:4" ht="9.75" customHeight="1">
      <c r="B32" s="22" t="s">
        <v>46</v>
      </c>
      <c r="C32" s="20" t="s">
        <v>76</v>
      </c>
      <c r="D32" s="36">
        <f>(D17-D18)*D8</f>
        <v>357.5</v>
      </c>
    </row>
    <row r="33" spans="2:4" ht="9.75" customHeight="1">
      <c r="B33" s="22" t="s">
        <v>81</v>
      </c>
      <c r="C33" s="20"/>
      <c r="D33" s="36">
        <f>D32/D31</f>
        <v>0.7973977695167287</v>
      </c>
    </row>
    <row r="34" spans="2:4" ht="9.75" customHeight="1">
      <c r="B34" s="22"/>
      <c r="C34" s="20"/>
      <c r="D34" s="36"/>
    </row>
    <row r="35" spans="2:4" ht="9.75" customHeight="1">
      <c r="B35" s="22" t="s">
        <v>50</v>
      </c>
      <c r="C35" s="20" t="s">
        <v>26</v>
      </c>
      <c r="D35" s="36"/>
    </row>
    <row r="36" spans="2:4" ht="9.75" customHeight="1">
      <c r="B36" s="22" t="s">
        <v>15</v>
      </c>
      <c r="C36" s="20" t="s">
        <v>28</v>
      </c>
      <c r="D36" s="36"/>
    </row>
    <row r="37" spans="2:4" ht="9.75" customHeight="1">
      <c r="B37" s="22" t="s">
        <v>51</v>
      </c>
      <c r="C37" s="20" t="s">
        <v>64</v>
      </c>
      <c r="D37" s="36">
        <f>(D17-D18)*D13-D21</f>
        <v>134500</v>
      </c>
    </row>
    <row r="38" spans="2:4" ht="9.75" customHeight="1">
      <c r="B38" s="22" t="s">
        <v>52</v>
      </c>
      <c r="C38" s="20" t="s">
        <v>53</v>
      </c>
      <c r="D38" s="36">
        <f>(D17-D18)*D14</f>
        <v>107250</v>
      </c>
    </row>
    <row r="39" spans="2:4" ht="9.75" customHeight="1">
      <c r="B39" s="22"/>
      <c r="C39" s="20"/>
      <c r="D39" s="36">
        <f>D38/D37</f>
        <v>0.7973977695167286</v>
      </c>
    </row>
    <row r="40" spans="2:4" ht="9.75" customHeight="1">
      <c r="B40" s="22"/>
      <c r="C40" s="20"/>
      <c r="D40" s="36"/>
    </row>
    <row r="41" spans="2:4" ht="9.75" customHeight="1">
      <c r="B41" s="22" t="s">
        <v>67</v>
      </c>
      <c r="C41" s="20" t="s">
        <v>65</v>
      </c>
      <c r="D41" s="36"/>
    </row>
    <row r="42" spans="2:4" ht="9.75" customHeight="1">
      <c r="B42" s="22" t="s">
        <v>63</v>
      </c>
      <c r="C42" s="20" t="s">
        <v>68</v>
      </c>
      <c r="D42" s="36"/>
    </row>
    <row r="43" spans="2:4" ht="9.75" customHeight="1">
      <c r="B43" s="22"/>
      <c r="C43" s="25"/>
      <c r="D43" s="36"/>
    </row>
    <row r="44" spans="2:4" ht="9.75" customHeight="1">
      <c r="B44" s="30"/>
      <c r="C44" s="31"/>
      <c r="D44" s="38"/>
    </row>
    <row r="45" spans="2:4" ht="9.75" customHeight="1">
      <c r="B45" s="27"/>
      <c r="C45" s="27"/>
      <c r="D45" s="27"/>
    </row>
    <row r="46" spans="2:4" ht="9.75" customHeight="1">
      <c r="B46" s="25" t="s">
        <v>77</v>
      </c>
      <c r="C46" s="20" t="s">
        <v>58</v>
      </c>
      <c r="D46" s="25"/>
    </row>
    <row r="47" spans="2:4" ht="9.75" customHeight="1">
      <c r="B47" s="25" t="s">
        <v>57</v>
      </c>
      <c r="C47" s="20" t="s">
        <v>71</v>
      </c>
      <c r="D47" s="24">
        <f>-D31/D32</f>
        <v>-1.254079254079254</v>
      </c>
    </row>
    <row r="48" spans="2:4" ht="9.75" customHeight="1">
      <c r="B48" s="32" t="s">
        <v>78</v>
      </c>
      <c r="C48" s="31" t="s">
        <v>69</v>
      </c>
      <c r="D48" s="32">
        <f>NORMSDIST(-D47)</f>
        <v>0.8950933999395889</v>
      </c>
    </row>
    <row r="49" ht="9.75" customHeight="1">
      <c r="D49" s="41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r:id="rId2"/>
  <ignoredErrors>
    <ignoredError sqref="G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B2:H47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.57421875" style="13" customWidth="1"/>
    <col min="2" max="2" width="27.7109375" style="13" customWidth="1"/>
    <col min="3" max="3" width="51.28125" style="13" customWidth="1"/>
    <col min="4" max="4" width="14.57421875" style="13" customWidth="1"/>
    <col min="5" max="5" width="2.28125" style="13" customWidth="1"/>
    <col min="6" max="6" width="19.421875" style="13" customWidth="1"/>
    <col min="7" max="7" width="12.140625" style="13" customWidth="1"/>
    <col min="8" max="16384" width="11.421875" style="13" customWidth="1"/>
  </cols>
  <sheetData>
    <row r="2" ht="15.75" customHeight="1">
      <c r="B2" s="50" t="s">
        <v>88</v>
      </c>
    </row>
    <row r="4" spans="2:4" ht="9.75" customHeight="1">
      <c r="B4" s="14" t="s">
        <v>56</v>
      </c>
      <c r="C4" s="15"/>
      <c r="D4" s="16"/>
    </row>
    <row r="5" spans="2:7" ht="9.75" customHeight="1">
      <c r="B5" s="17" t="s">
        <v>55</v>
      </c>
      <c r="C5" s="17" t="s">
        <v>10</v>
      </c>
      <c r="D5" s="17" t="s">
        <v>72</v>
      </c>
      <c r="E5" s="18"/>
      <c r="F5" s="19" t="s">
        <v>54</v>
      </c>
      <c r="G5" s="19"/>
    </row>
    <row r="6" spans="2:7" ht="9.75" customHeight="1">
      <c r="B6" s="20" t="s">
        <v>31</v>
      </c>
      <c r="C6" s="20" t="s">
        <v>30</v>
      </c>
      <c r="D6" s="20"/>
      <c r="E6" s="18"/>
      <c r="F6" s="21" t="s">
        <v>17</v>
      </c>
      <c r="G6" s="43"/>
    </row>
    <row r="7" spans="2:8" ht="9.75" customHeight="1">
      <c r="B7" s="22" t="s">
        <v>6</v>
      </c>
      <c r="C7" s="20" t="s">
        <v>32</v>
      </c>
      <c r="D7" s="46"/>
      <c r="F7" s="22" t="s">
        <v>23</v>
      </c>
      <c r="G7" s="24"/>
      <c r="H7" s="41"/>
    </row>
    <row r="8" spans="2:7" ht="9.75" customHeight="1">
      <c r="B8" s="22" t="s">
        <v>59</v>
      </c>
      <c r="C8" s="20" t="s">
        <v>41</v>
      </c>
      <c r="D8" s="46"/>
      <c r="F8" s="22" t="s">
        <v>24</v>
      </c>
      <c r="G8" s="24"/>
    </row>
    <row r="9" spans="2:8" ht="9.75" customHeight="1">
      <c r="B9" s="22" t="s">
        <v>17</v>
      </c>
      <c r="C9" s="20" t="s">
        <v>38</v>
      </c>
      <c r="D9" s="46"/>
      <c r="F9" s="22" t="s">
        <v>25</v>
      </c>
      <c r="G9" s="24"/>
      <c r="H9" s="41"/>
    </row>
    <row r="10" spans="2:7" ht="9.75" customHeight="1">
      <c r="B10" s="22"/>
      <c r="C10" s="20"/>
      <c r="D10" s="46"/>
      <c r="F10" s="22" t="s">
        <v>13</v>
      </c>
      <c r="G10" s="24"/>
    </row>
    <row r="11" spans="2:7" ht="9.75" customHeight="1">
      <c r="B11" s="21" t="s">
        <v>33</v>
      </c>
      <c r="C11" s="26" t="s">
        <v>34</v>
      </c>
      <c r="D11" s="47"/>
      <c r="F11" s="22" t="s">
        <v>26</v>
      </c>
      <c r="G11" s="24"/>
    </row>
    <row r="12" spans="2:7" ht="9.75" customHeight="1">
      <c r="B12" s="22" t="s">
        <v>35</v>
      </c>
      <c r="C12" s="20" t="s">
        <v>62</v>
      </c>
      <c r="D12" s="46"/>
      <c r="F12" s="22" t="s">
        <v>44</v>
      </c>
      <c r="G12" s="24"/>
    </row>
    <row r="13" spans="2:7" ht="9.75" customHeight="1">
      <c r="B13" s="22" t="s">
        <v>36</v>
      </c>
      <c r="C13" s="20" t="s">
        <v>37</v>
      </c>
      <c r="D13" s="46"/>
      <c r="F13" s="19" t="s">
        <v>60</v>
      </c>
      <c r="G13" s="42"/>
    </row>
    <row r="14" spans="2:7" ht="9.75" customHeight="1">
      <c r="B14" s="22" t="s">
        <v>59</v>
      </c>
      <c r="C14" s="20" t="s">
        <v>42</v>
      </c>
      <c r="D14" s="46"/>
      <c r="F14" s="19" t="s">
        <v>61</v>
      </c>
      <c r="G14" s="42"/>
    </row>
    <row r="15" spans="2:7" ht="9.75" customHeight="1">
      <c r="B15" s="30"/>
      <c r="C15" s="31"/>
      <c r="D15" s="48"/>
      <c r="F15" s="28"/>
      <c r="G15" s="29"/>
    </row>
    <row r="16" spans="2:7" ht="9.75" customHeight="1">
      <c r="B16" s="14" t="s">
        <v>9</v>
      </c>
      <c r="C16" s="33"/>
      <c r="D16" s="49"/>
      <c r="F16" s="28"/>
      <c r="G16" s="29"/>
    </row>
    <row r="17" spans="2:4" ht="9.75" customHeight="1">
      <c r="B17" s="34" t="s">
        <v>22</v>
      </c>
      <c r="C17" s="26" t="s">
        <v>11</v>
      </c>
      <c r="D17" s="45"/>
    </row>
    <row r="18" spans="2:4" ht="9.75" customHeight="1">
      <c r="B18" s="34" t="s">
        <v>7</v>
      </c>
      <c r="C18" s="20" t="s">
        <v>45</v>
      </c>
      <c r="D18" s="45"/>
    </row>
    <row r="19" spans="2:4" ht="9.75" customHeight="1">
      <c r="B19" s="34" t="s">
        <v>8</v>
      </c>
      <c r="C19" s="20" t="s">
        <v>12</v>
      </c>
      <c r="D19" s="45"/>
    </row>
    <row r="20" spans="2:5" ht="9.75" customHeight="1">
      <c r="B20" s="34" t="s">
        <v>19</v>
      </c>
      <c r="C20" s="20" t="s">
        <v>20</v>
      </c>
      <c r="D20" s="45"/>
      <c r="E20" s="44"/>
    </row>
    <row r="21" spans="2:5" ht="9.75" customHeight="1">
      <c r="B21" s="34" t="s">
        <v>18</v>
      </c>
      <c r="C21" s="20" t="s">
        <v>13</v>
      </c>
      <c r="D21" s="45"/>
      <c r="E21" s="44"/>
    </row>
    <row r="22" spans="2:4" ht="9.75" customHeight="1">
      <c r="B22" s="34" t="s">
        <v>79</v>
      </c>
      <c r="C22" s="20" t="s">
        <v>80</v>
      </c>
      <c r="D22" s="45"/>
    </row>
    <row r="23" spans="2:4" ht="9.75" customHeight="1">
      <c r="B23" s="37" t="s">
        <v>29</v>
      </c>
      <c r="C23" s="31" t="s">
        <v>66</v>
      </c>
      <c r="D23" s="38"/>
    </row>
    <row r="24" spans="2:4" ht="9.75" customHeight="1">
      <c r="B24" s="21" t="s">
        <v>15</v>
      </c>
      <c r="C24" s="26" t="s">
        <v>16</v>
      </c>
      <c r="D24" s="39"/>
    </row>
    <row r="25" spans="2:4" ht="9.75" customHeight="1">
      <c r="B25" s="22" t="s">
        <v>14</v>
      </c>
      <c r="C25" s="20" t="s">
        <v>21</v>
      </c>
      <c r="D25" s="24"/>
    </row>
    <row r="26" spans="2:4" ht="9.75" customHeight="1">
      <c r="B26" s="22" t="s">
        <v>48</v>
      </c>
      <c r="C26" s="20" t="s">
        <v>73</v>
      </c>
      <c r="D26" s="24"/>
    </row>
    <row r="27" spans="2:4" ht="9.75" customHeight="1">
      <c r="B27" s="22" t="s">
        <v>49</v>
      </c>
      <c r="C27" s="20" t="s">
        <v>74</v>
      </c>
      <c r="D27" s="24"/>
    </row>
    <row r="28" spans="2:4" ht="9.75" customHeight="1">
      <c r="B28" s="19" t="s">
        <v>27</v>
      </c>
      <c r="C28" s="40"/>
      <c r="D28" s="40"/>
    </row>
    <row r="29" spans="2:4" ht="9.75" customHeight="1">
      <c r="B29" s="21" t="s">
        <v>39</v>
      </c>
      <c r="C29" s="26" t="s">
        <v>40</v>
      </c>
      <c r="D29" s="36"/>
    </row>
    <row r="30" spans="2:4" ht="9.75" customHeight="1">
      <c r="B30" s="22" t="s">
        <v>15</v>
      </c>
      <c r="C30" s="20" t="s">
        <v>43</v>
      </c>
      <c r="D30" s="36"/>
    </row>
    <row r="31" spans="2:4" ht="9.75" customHeight="1">
      <c r="B31" s="22" t="s">
        <v>47</v>
      </c>
      <c r="C31" s="20" t="s">
        <v>75</v>
      </c>
      <c r="D31" s="36"/>
    </row>
    <row r="32" spans="2:4" ht="9.75" customHeight="1">
      <c r="B32" s="22" t="s">
        <v>46</v>
      </c>
      <c r="C32" s="20" t="s">
        <v>76</v>
      </c>
      <c r="D32" s="36"/>
    </row>
    <row r="33" spans="2:4" ht="9.75" customHeight="1">
      <c r="B33" s="22"/>
      <c r="C33" s="20"/>
      <c r="D33" s="36"/>
    </row>
    <row r="34" spans="2:4" ht="9.75" customHeight="1">
      <c r="B34" s="22" t="s">
        <v>50</v>
      </c>
      <c r="C34" s="20" t="s">
        <v>26</v>
      </c>
      <c r="D34" s="36"/>
    </row>
    <row r="35" spans="2:4" ht="9.75" customHeight="1">
      <c r="B35" s="22" t="s">
        <v>15</v>
      </c>
      <c r="C35" s="20" t="s">
        <v>28</v>
      </c>
      <c r="D35" s="36"/>
    </row>
    <row r="36" spans="2:4" ht="9.75" customHeight="1">
      <c r="B36" s="22" t="s">
        <v>51</v>
      </c>
      <c r="C36" s="20" t="s">
        <v>64</v>
      </c>
      <c r="D36" s="36"/>
    </row>
    <row r="37" spans="2:4" ht="9.75" customHeight="1">
      <c r="B37" s="22" t="s">
        <v>52</v>
      </c>
      <c r="C37" s="20" t="s">
        <v>53</v>
      </c>
      <c r="D37" s="36"/>
    </row>
    <row r="38" spans="2:4" ht="9.75" customHeight="1">
      <c r="B38" s="22"/>
      <c r="C38" s="20"/>
      <c r="D38" s="36"/>
    </row>
    <row r="39" spans="2:4" ht="9.75" customHeight="1">
      <c r="B39" s="22" t="s">
        <v>67</v>
      </c>
      <c r="C39" s="20" t="s">
        <v>65</v>
      </c>
      <c r="D39" s="36"/>
    </row>
    <row r="40" spans="2:4" ht="9.75" customHeight="1">
      <c r="B40" s="22" t="s">
        <v>63</v>
      </c>
      <c r="C40" s="20" t="s">
        <v>68</v>
      </c>
      <c r="D40" s="36"/>
    </row>
    <row r="41" spans="2:4" ht="9.75" customHeight="1">
      <c r="B41" s="22"/>
      <c r="C41" s="25"/>
      <c r="D41" s="36"/>
    </row>
    <row r="42" spans="2:4" ht="9.75" customHeight="1">
      <c r="B42" s="30"/>
      <c r="C42" s="31"/>
      <c r="D42" s="38"/>
    </row>
    <row r="43" spans="2:4" ht="9.75" customHeight="1">
      <c r="B43" s="27"/>
      <c r="C43" s="27"/>
      <c r="D43" s="27"/>
    </row>
    <row r="44" spans="2:4" ht="9.75" customHeight="1">
      <c r="B44" s="25" t="s">
        <v>77</v>
      </c>
      <c r="C44" s="20" t="s">
        <v>58</v>
      </c>
      <c r="D44" s="25"/>
    </row>
    <row r="45" spans="2:4" ht="9.75" customHeight="1">
      <c r="B45" s="25" t="s">
        <v>57</v>
      </c>
      <c r="C45" s="20" t="s">
        <v>71</v>
      </c>
      <c r="D45" s="24"/>
    </row>
    <row r="46" spans="2:4" ht="9.75" customHeight="1">
      <c r="B46" s="32" t="s">
        <v>78</v>
      </c>
      <c r="C46" s="31" t="s">
        <v>69</v>
      </c>
      <c r="D46" s="32"/>
    </row>
    <row r="47" ht="9.75" customHeight="1">
      <c r="D47" s="41"/>
    </row>
  </sheetData>
  <sheetProtection/>
  <printOptions horizontalCentered="1" verticalCentered="1"/>
  <pageMargins left="0.3937007874015748" right="0.3937007874015748" top="0.3937007874015748" bottom="0.393700787401574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B2:L45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1" width="4.140625" style="0" customWidth="1"/>
    <col min="2" max="2" width="5.421875" style="0" customWidth="1"/>
    <col min="3" max="12" width="7.7109375" style="0" customWidth="1"/>
  </cols>
  <sheetData>
    <row r="2" spans="2:4" ht="18">
      <c r="B2" s="64" t="s">
        <v>70</v>
      </c>
      <c r="D2" s="63"/>
    </row>
    <row r="4" spans="2:12" ht="12.75">
      <c r="B4" s="1" t="s">
        <v>0</v>
      </c>
      <c r="C4" s="9">
        <v>0</v>
      </c>
      <c r="D4" s="9">
        <v>0.01</v>
      </c>
      <c r="E4" s="9">
        <v>0.02</v>
      </c>
      <c r="F4" s="9">
        <v>0.03</v>
      </c>
      <c r="G4" s="9">
        <v>0.04</v>
      </c>
      <c r="H4" s="9">
        <v>0.05</v>
      </c>
      <c r="I4" s="9">
        <v>0.06</v>
      </c>
      <c r="J4" s="9">
        <v>0.07</v>
      </c>
      <c r="K4" s="9">
        <v>0.08</v>
      </c>
      <c r="L4" s="9">
        <v>0.09</v>
      </c>
    </row>
    <row r="5" spans="2:12" ht="12.75">
      <c r="B5" s="7">
        <v>0</v>
      </c>
      <c r="C5" s="4">
        <v>0.5</v>
      </c>
      <c r="D5" s="4">
        <v>0.504</v>
      </c>
      <c r="E5" s="4">
        <v>0.508</v>
      </c>
      <c r="F5" s="4">
        <v>0.512</v>
      </c>
      <c r="G5" s="4">
        <v>0.516</v>
      </c>
      <c r="H5" s="4">
        <v>0.5199</v>
      </c>
      <c r="I5" s="4">
        <v>0.5239</v>
      </c>
      <c r="J5" s="4">
        <v>0.5279</v>
      </c>
      <c r="K5" s="4">
        <v>0.5319</v>
      </c>
      <c r="L5" s="4">
        <v>0.5359</v>
      </c>
    </row>
    <row r="6" spans="2:12" ht="12.75">
      <c r="B6" s="7">
        <v>0.1</v>
      </c>
      <c r="C6" s="4">
        <v>0.5398</v>
      </c>
      <c r="D6" s="4">
        <v>0.5438</v>
      </c>
      <c r="E6" s="4">
        <v>0.5478</v>
      </c>
      <c r="F6" s="4">
        <v>0.5517</v>
      </c>
      <c r="G6" s="4">
        <v>0.5557</v>
      </c>
      <c r="H6" s="4">
        <v>0.5596</v>
      </c>
      <c r="I6" s="4">
        <v>0.5636</v>
      </c>
      <c r="J6" s="4">
        <v>0.5675</v>
      </c>
      <c r="K6" s="4">
        <v>0.5714</v>
      </c>
      <c r="L6" s="4">
        <v>0.5753</v>
      </c>
    </row>
    <row r="7" spans="2:12" ht="12.75">
      <c r="B7" s="7">
        <v>0.2</v>
      </c>
      <c r="C7" s="4">
        <v>0.5793</v>
      </c>
      <c r="D7" s="4">
        <v>0.5832</v>
      </c>
      <c r="E7" s="4">
        <v>0.5871</v>
      </c>
      <c r="F7" s="4">
        <v>0.591</v>
      </c>
      <c r="G7" s="4">
        <v>0.5948</v>
      </c>
      <c r="H7" s="4">
        <v>0.5987</v>
      </c>
      <c r="I7" s="4">
        <v>0.6026</v>
      </c>
      <c r="J7" s="4">
        <v>0.6064</v>
      </c>
      <c r="K7" s="4">
        <v>0.6103</v>
      </c>
      <c r="L7" s="4">
        <v>0.6141</v>
      </c>
    </row>
    <row r="8" spans="2:12" ht="12.75">
      <c r="B8" s="7">
        <v>0.3</v>
      </c>
      <c r="C8" s="4">
        <v>0.6179</v>
      </c>
      <c r="D8" s="4">
        <v>0.6217</v>
      </c>
      <c r="E8" s="4">
        <v>0.6255</v>
      </c>
      <c r="F8" s="4">
        <v>0.6293</v>
      </c>
      <c r="G8" s="4">
        <v>0.6331</v>
      </c>
      <c r="H8" s="4">
        <v>0.6368</v>
      </c>
      <c r="I8" s="4">
        <v>0.6406</v>
      </c>
      <c r="J8" s="4">
        <v>0.6443</v>
      </c>
      <c r="K8" s="4">
        <v>0.648</v>
      </c>
      <c r="L8" s="4">
        <v>0.6517</v>
      </c>
    </row>
    <row r="9" spans="2:12" ht="12.75">
      <c r="B9" s="7">
        <v>0.4</v>
      </c>
      <c r="C9" s="4">
        <v>0.6554</v>
      </c>
      <c r="D9" s="4">
        <v>0.6591</v>
      </c>
      <c r="E9" s="4">
        <v>0.6628</v>
      </c>
      <c r="F9" s="4">
        <v>0.6664</v>
      </c>
      <c r="G9" s="4">
        <v>0.67</v>
      </c>
      <c r="H9" s="4">
        <v>0.6736</v>
      </c>
      <c r="I9" s="4">
        <v>0.6772</v>
      </c>
      <c r="J9" s="4">
        <v>0.6808</v>
      </c>
      <c r="K9" s="4">
        <v>0.6844</v>
      </c>
      <c r="L9" s="4">
        <v>0.6879</v>
      </c>
    </row>
    <row r="10" spans="2:12" ht="12.75">
      <c r="B10" s="7">
        <v>0.5</v>
      </c>
      <c r="C10" s="4">
        <v>0.6915</v>
      </c>
      <c r="D10" s="4">
        <v>0.695</v>
      </c>
      <c r="E10" s="4">
        <v>0.6985</v>
      </c>
      <c r="F10" s="4">
        <v>0.7019</v>
      </c>
      <c r="G10" s="4">
        <v>0.7054</v>
      </c>
      <c r="H10" s="4">
        <v>0.7088</v>
      </c>
      <c r="I10" s="4">
        <v>0.7123</v>
      </c>
      <c r="J10" s="4">
        <v>0.7157</v>
      </c>
      <c r="K10" s="4">
        <v>0.719</v>
      </c>
      <c r="L10" s="4">
        <v>0.7224</v>
      </c>
    </row>
    <row r="11" spans="2:12" ht="12.75">
      <c r="B11" s="7">
        <v>0.6</v>
      </c>
      <c r="C11" s="4">
        <v>0.7257</v>
      </c>
      <c r="D11" s="4">
        <v>0.729</v>
      </c>
      <c r="E11" s="4">
        <v>0.7324</v>
      </c>
      <c r="F11" s="4">
        <v>0.7357</v>
      </c>
      <c r="G11" s="4">
        <v>0.7389</v>
      </c>
      <c r="H11" s="4">
        <v>0.7422</v>
      </c>
      <c r="I11" s="4">
        <v>0.7454</v>
      </c>
      <c r="J11" s="4">
        <v>0.7486</v>
      </c>
      <c r="K11" s="4">
        <v>0.7517</v>
      </c>
      <c r="L11" s="4">
        <v>0.7549</v>
      </c>
    </row>
    <row r="12" spans="2:12" ht="12.75">
      <c r="B12" s="7">
        <v>0.7</v>
      </c>
      <c r="C12" s="4">
        <v>0.758</v>
      </c>
      <c r="D12" s="4">
        <v>0.7611</v>
      </c>
      <c r="E12" s="4">
        <v>0.7642</v>
      </c>
      <c r="F12" s="4">
        <v>0.7673</v>
      </c>
      <c r="G12" s="4">
        <v>0.7704</v>
      </c>
      <c r="H12" s="4">
        <v>0.7734</v>
      </c>
      <c r="I12" s="4">
        <v>0.7764</v>
      </c>
      <c r="J12" s="4">
        <v>0.7794</v>
      </c>
      <c r="K12" s="4">
        <v>0.7823</v>
      </c>
      <c r="L12" s="4">
        <v>0.7852</v>
      </c>
    </row>
    <row r="13" spans="2:12" ht="12.75">
      <c r="B13" s="7">
        <v>0.8</v>
      </c>
      <c r="C13" s="4">
        <v>0.7881</v>
      </c>
      <c r="D13" s="4">
        <v>0.791</v>
      </c>
      <c r="E13" s="4">
        <v>0.7939</v>
      </c>
      <c r="F13" s="4">
        <v>0.7967</v>
      </c>
      <c r="G13" s="4">
        <v>0.7995</v>
      </c>
      <c r="H13" s="4">
        <v>0.8023</v>
      </c>
      <c r="I13" s="4">
        <v>0.8051</v>
      </c>
      <c r="J13" s="4">
        <v>0.8078</v>
      </c>
      <c r="K13" s="4">
        <v>0.8106</v>
      </c>
      <c r="L13" s="4">
        <v>0.8133</v>
      </c>
    </row>
    <row r="14" spans="2:12" ht="12.75">
      <c r="B14" s="7">
        <v>0.9</v>
      </c>
      <c r="C14" s="4">
        <v>0.8159</v>
      </c>
      <c r="D14" s="4">
        <v>0.8186</v>
      </c>
      <c r="E14" s="4">
        <v>0.8212</v>
      </c>
      <c r="F14" s="4">
        <v>0.8238</v>
      </c>
      <c r="G14" s="4">
        <v>0.8254</v>
      </c>
      <c r="H14" s="4">
        <v>0.8289</v>
      </c>
      <c r="I14" s="4">
        <v>0.8315</v>
      </c>
      <c r="J14" s="4">
        <v>0.834</v>
      </c>
      <c r="K14" s="4">
        <v>0.8365</v>
      </c>
      <c r="L14" s="4">
        <v>0.8389</v>
      </c>
    </row>
    <row r="15" spans="2:12" ht="12.75"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2.75">
      <c r="B16" s="7">
        <v>1</v>
      </c>
      <c r="C16" s="4">
        <v>0.8413</v>
      </c>
      <c r="D16" s="4">
        <v>0.8438</v>
      </c>
      <c r="E16" s="4">
        <v>0.8461</v>
      </c>
      <c r="F16" s="4">
        <v>0.8485</v>
      </c>
      <c r="G16" s="4">
        <v>0.8508</v>
      </c>
      <c r="H16" s="4">
        <v>0.8531</v>
      </c>
      <c r="I16" s="4">
        <v>0.8554</v>
      </c>
      <c r="J16" s="4">
        <v>0.8577</v>
      </c>
      <c r="K16" s="4">
        <v>0.8599</v>
      </c>
      <c r="L16" s="4">
        <v>0.8621</v>
      </c>
    </row>
    <row r="17" spans="2:12" ht="12.75">
      <c r="B17" s="7">
        <v>1.1</v>
      </c>
      <c r="C17" s="4">
        <v>0.8643</v>
      </c>
      <c r="D17" s="4">
        <v>0.8665</v>
      </c>
      <c r="E17" s="4">
        <v>0.8686</v>
      </c>
      <c r="F17" s="4">
        <v>0.8708</v>
      </c>
      <c r="G17" s="4">
        <v>0.8729</v>
      </c>
      <c r="H17" s="4">
        <v>0.8749</v>
      </c>
      <c r="I17" s="4">
        <v>0.877</v>
      </c>
      <c r="J17" s="4">
        <v>0.879</v>
      </c>
      <c r="K17" s="4">
        <v>0.881</v>
      </c>
      <c r="L17" s="4">
        <v>0.883</v>
      </c>
    </row>
    <row r="18" spans="2:12" ht="12.75">
      <c r="B18" s="7">
        <v>1.2</v>
      </c>
      <c r="C18" s="4">
        <v>0.8849</v>
      </c>
      <c r="D18" s="4">
        <v>0.8869</v>
      </c>
      <c r="E18" s="4">
        <v>0.8888</v>
      </c>
      <c r="F18" s="4">
        <v>0.8907</v>
      </c>
      <c r="G18" s="4">
        <v>0.8925</v>
      </c>
      <c r="H18" s="4">
        <v>0.8944</v>
      </c>
      <c r="I18" s="4">
        <v>0.8962</v>
      </c>
      <c r="J18" s="4">
        <v>0.898</v>
      </c>
      <c r="K18" s="4">
        <v>0.8997</v>
      </c>
      <c r="L18" s="4">
        <v>0.9015</v>
      </c>
    </row>
    <row r="19" spans="2:12" ht="12.75">
      <c r="B19" s="7">
        <v>1.3</v>
      </c>
      <c r="C19" s="4">
        <v>0.9032</v>
      </c>
      <c r="D19" s="4">
        <v>0.9049</v>
      </c>
      <c r="E19" s="4">
        <v>0.9066</v>
      </c>
      <c r="F19" s="4">
        <v>0.9082</v>
      </c>
      <c r="G19" s="4">
        <v>0.9099</v>
      </c>
      <c r="H19" s="4">
        <v>0.9115</v>
      </c>
      <c r="I19" s="4">
        <v>0.9131</v>
      </c>
      <c r="J19" s="4">
        <v>0.9147</v>
      </c>
      <c r="K19" s="4">
        <v>0.9162</v>
      </c>
      <c r="L19" s="4">
        <v>0.9177</v>
      </c>
    </row>
    <row r="20" spans="2:12" ht="12.75">
      <c r="B20" s="7">
        <v>1.4</v>
      </c>
      <c r="C20" s="4">
        <v>0.9192</v>
      </c>
      <c r="D20" s="4">
        <v>0.9207</v>
      </c>
      <c r="E20" s="4">
        <v>0.9222</v>
      </c>
      <c r="F20" s="4">
        <v>0.9236</v>
      </c>
      <c r="G20" s="4">
        <v>0.9251</v>
      </c>
      <c r="H20" s="4">
        <v>0.9265</v>
      </c>
      <c r="I20" s="4">
        <v>0.9279</v>
      </c>
      <c r="J20" s="4">
        <v>0.9292</v>
      </c>
      <c r="K20" s="4">
        <v>0.9306</v>
      </c>
      <c r="L20" s="4">
        <v>0.9319</v>
      </c>
    </row>
    <row r="21" spans="2:12" ht="12.75">
      <c r="B21" s="7">
        <v>1.5</v>
      </c>
      <c r="C21" s="4">
        <v>0.9332</v>
      </c>
      <c r="D21" s="4">
        <v>0.9345</v>
      </c>
      <c r="E21" s="4">
        <v>0.9357</v>
      </c>
      <c r="F21" s="4">
        <v>0.937</v>
      </c>
      <c r="G21" s="4">
        <v>0.9382</v>
      </c>
      <c r="H21" s="4">
        <v>0.9394</v>
      </c>
      <c r="I21" s="4">
        <v>0.9406</v>
      </c>
      <c r="J21" s="4">
        <v>0.9418</v>
      </c>
      <c r="K21" s="4">
        <v>0.9429</v>
      </c>
      <c r="L21" s="4">
        <v>0.9441</v>
      </c>
    </row>
    <row r="22" spans="2:12" ht="12.75">
      <c r="B22" s="7">
        <v>1.6</v>
      </c>
      <c r="C22" s="4">
        <v>0.9452</v>
      </c>
      <c r="D22" s="4">
        <v>0.9463</v>
      </c>
      <c r="E22" s="4">
        <v>0.9474</v>
      </c>
      <c r="F22" s="4">
        <v>0.9484</v>
      </c>
      <c r="G22" s="4">
        <v>0.9495</v>
      </c>
      <c r="H22" s="4">
        <v>0.9505</v>
      </c>
      <c r="I22" s="4">
        <v>0.9515</v>
      </c>
      <c r="J22" s="4">
        <v>0.9525</v>
      </c>
      <c r="K22" s="4">
        <v>0.9535</v>
      </c>
      <c r="L22" s="4">
        <v>0.9545</v>
      </c>
    </row>
    <row r="23" spans="2:12" ht="12.75">
      <c r="B23" s="7">
        <v>1.7</v>
      </c>
      <c r="C23" s="4">
        <v>0.9554</v>
      </c>
      <c r="D23" s="4">
        <v>0.9564</v>
      </c>
      <c r="E23" s="4">
        <v>0.9573</v>
      </c>
      <c r="F23" s="4">
        <v>0.9582</v>
      </c>
      <c r="G23" s="4">
        <v>0.9591</v>
      </c>
      <c r="H23" s="4">
        <v>0.9599</v>
      </c>
      <c r="I23" s="4">
        <v>0.9608</v>
      </c>
      <c r="J23" s="4">
        <v>0.9616</v>
      </c>
      <c r="K23" s="4">
        <v>0.9625</v>
      </c>
      <c r="L23" s="4">
        <v>0.9633</v>
      </c>
    </row>
    <row r="24" spans="2:12" ht="12.75">
      <c r="B24" s="7">
        <v>1.8</v>
      </c>
      <c r="C24" s="4">
        <v>0.9641</v>
      </c>
      <c r="D24" s="4">
        <v>0.9649</v>
      </c>
      <c r="E24" s="4">
        <v>0.9656</v>
      </c>
      <c r="F24" s="4">
        <v>0.9664</v>
      </c>
      <c r="G24" s="4">
        <v>0.9671</v>
      </c>
      <c r="H24" s="4">
        <v>0.9678</v>
      </c>
      <c r="I24" s="4">
        <v>0.9686</v>
      </c>
      <c r="J24" s="4">
        <v>0.9693</v>
      </c>
      <c r="K24" s="4">
        <v>0.9699</v>
      </c>
      <c r="L24" s="4">
        <v>0.9706</v>
      </c>
    </row>
    <row r="25" spans="2:12" ht="12.75">
      <c r="B25" s="7">
        <v>1.9</v>
      </c>
      <c r="C25" s="4">
        <v>0.9713</v>
      </c>
      <c r="D25" s="4">
        <v>0.9719</v>
      </c>
      <c r="E25" s="4">
        <v>0.9726</v>
      </c>
      <c r="F25" s="4">
        <v>0.9732</v>
      </c>
      <c r="G25" s="4">
        <v>0.9738</v>
      </c>
      <c r="H25" s="4">
        <v>0.9744</v>
      </c>
      <c r="I25" s="4">
        <v>0.975</v>
      </c>
      <c r="J25" s="4">
        <v>0.9756</v>
      </c>
      <c r="K25" s="4">
        <v>0.9761</v>
      </c>
      <c r="L25" s="4">
        <v>0.9767</v>
      </c>
    </row>
    <row r="26" spans="2:12" ht="12.75"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2.75">
      <c r="B27" s="7">
        <v>2</v>
      </c>
      <c r="C27" s="4">
        <v>0.9772</v>
      </c>
      <c r="D27" s="4">
        <v>0.9779</v>
      </c>
      <c r="E27" s="4">
        <v>0.9783</v>
      </c>
      <c r="F27" s="4">
        <v>0.9788</v>
      </c>
      <c r="G27" s="4">
        <v>0.9793</v>
      </c>
      <c r="H27" s="4">
        <v>0.9798</v>
      </c>
      <c r="I27" s="4">
        <v>0.9803</v>
      </c>
      <c r="J27" s="4">
        <v>0.9808</v>
      </c>
      <c r="K27" s="4">
        <v>0.9812</v>
      </c>
      <c r="L27" s="4">
        <v>0.9817</v>
      </c>
    </row>
    <row r="28" spans="2:12" ht="12.75">
      <c r="B28" s="7">
        <v>2.1</v>
      </c>
      <c r="C28" s="4">
        <v>0.9821</v>
      </c>
      <c r="D28" s="4">
        <v>0.9826</v>
      </c>
      <c r="E28" s="4">
        <v>0.983</v>
      </c>
      <c r="F28" s="4">
        <v>0.9834</v>
      </c>
      <c r="G28" s="4">
        <v>0.9833</v>
      </c>
      <c r="H28" s="4">
        <v>0.9842</v>
      </c>
      <c r="I28" s="4">
        <v>0.9846</v>
      </c>
      <c r="J28" s="4">
        <v>0.985</v>
      </c>
      <c r="K28" s="4">
        <v>0.9854</v>
      </c>
      <c r="L28" s="4">
        <v>0.9857</v>
      </c>
    </row>
    <row r="29" spans="2:12" ht="12.75">
      <c r="B29" s="7">
        <v>2.2</v>
      </c>
      <c r="C29" s="4">
        <v>0.9861</v>
      </c>
      <c r="D29" s="4">
        <v>0.9864</v>
      </c>
      <c r="E29" s="4">
        <v>0.9868</v>
      </c>
      <c r="F29" s="4">
        <v>0.9871</v>
      </c>
      <c r="G29" s="4">
        <v>0.9875</v>
      </c>
      <c r="H29" s="4">
        <v>0.9878</v>
      </c>
      <c r="I29" s="4">
        <v>0.9881</v>
      </c>
      <c r="J29" s="4">
        <v>0.9884</v>
      </c>
      <c r="K29" s="4">
        <v>0.9887</v>
      </c>
      <c r="L29" s="4">
        <v>0.989</v>
      </c>
    </row>
    <row r="30" spans="2:12" ht="12.75">
      <c r="B30" s="7">
        <v>2.3</v>
      </c>
      <c r="C30" s="4">
        <v>0.9893</v>
      </c>
      <c r="D30" s="4">
        <v>0.9896</v>
      </c>
      <c r="E30" s="4">
        <v>0.9898</v>
      </c>
      <c r="F30" s="4">
        <v>0.9901</v>
      </c>
      <c r="G30" s="4">
        <v>0.9904</v>
      </c>
      <c r="H30" s="4">
        <v>0.9906</v>
      </c>
      <c r="I30" s="4">
        <v>0.9909</v>
      </c>
      <c r="J30" s="4">
        <v>0.9911</v>
      </c>
      <c r="K30" s="4">
        <v>0.9913</v>
      </c>
      <c r="L30" s="4">
        <v>0.9916</v>
      </c>
    </row>
    <row r="31" spans="2:12" ht="12.75">
      <c r="B31" s="7">
        <v>2.4</v>
      </c>
      <c r="C31" s="4">
        <v>0.9918</v>
      </c>
      <c r="D31" s="4">
        <v>0.992</v>
      </c>
      <c r="E31" s="4">
        <v>0.9922</v>
      </c>
      <c r="F31" s="4">
        <v>0.9925</v>
      </c>
      <c r="G31" s="4">
        <v>0.9927</v>
      </c>
      <c r="H31" s="4">
        <v>0.9929</v>
      </c>
      <c r="I31" s="4">
        <v>0.9931</v>
      </c>
      <c r="J31" s="4">
        <v>0.9932</v>
      </c>
      <c r="K31" s="4">
        <v>0.9934</v>
      </c>
      <c r="L31" s="4">
        <v>0.9936</v>
      </c>
    </row>
    <row r="32" spans="2:12" ht="12.75">
      <c r="B32" s="7">
        <v>2.5</v>
      </c>
      <c r="C32" s="4">
        <v>0.9938</v>
      </c>
      <c r="D32" s="4">
        <v>0.994</v>
      </c>
      <c r="E32" s="4">
        <v>0.9941</v>
      </c>
      <c r="F32" s="4">
        <v>0.9943</v>
      </c>
      <c r="G32" s="4">
        <v>0.9945</v>
      </c>
      <c r="H32" s="4">
        <v>0.9946</v>
      </c>
      <c r="I32" s="4">
        <v>0.9948</v>
      </c>
      <c r="J32" s="4">
        <v>0.9949</v>
      </c>
      <c r="K32" s="4">
        <v>0.9951</v>
      </c>
      <c r="L32" s="4">
        <v>0.9952</v>
      </c>
    </row>
    <row r="33" spans="2:12" ht="12.75">
      <c r="B33" s="7">
        <v>2.6</v>
      </c>
      <c r="C33" s="4">
        <v>0.9953</v>
      </c>
      <c r="D33" s="4">
        <v>0.9955</v>
      </c>
      <c r="E33" s="4">
        <v>0.9956</v>
      </c>
      <c r="F33" s="4">
        <v>0.9957</v>
      </c>
      <c r="G33" s="4">
        <v>0.9959</v>
      </c>
      <c r="H33" s="4">
        <v>0.996</v>
      </c>
      <c r="I33" s="4">
        <v>0.9961</v>
      </c>
      <c r="J33" s="4">
        <v>0.9962</v>
      </c>
      <c r="K33" s="4">
        <v>0.9963</v>
      </c>
      <c r="L33" s="4">
        <v>0.9964</v>
      </c>
    </row>
    <row r="34" spans="2:12" ht="12.75">
      <c r="B34" s="7">
        <v>2.7</v>
      </c>
      <c r="C34" s="4">
        <v>0.9965</v>
      </c>
      <c r="D34" s="4">
        <v>0.9966</v>
      </c>
      <c r="E34" s="4">
        <v>0.9967</v>
      </c>
      <c r="F34" s="4">
        <v>0.9968</v>
      </c>
      <c r="G34" s="4">
        <v>0.9969</v>
      </c>
      <c r="H34" s="4">
        <v>0.997</v>
      </c>
      <c r="I34" s="4">
        <v>0.9971</v>
      </c>
      <c r="J34" s="4">
        <v>0.9972</v>
      </c>
      <c r="K34" s="4">
        <v>0.9973</v>
      </c>
      <c r="L34" s="4">
        <v>0.9974</v>
      </c>
    </row>
    <row r="35" spans="2:12" ht="12.75">
      <c r="B35" s="7">
        <v>2.8</v>
      </c>
      <c r="C35" s="4">
        <v>0.9974</v>
      </c>
      <c r="D35" s="4">
        <v>0.9975</v>
      </c>
      <c r="E35" s="4">
        <v>0.9976</v>
      </c>
      <c r="F35" s="4">
        <v>0.9977</v>
      </c>
      <c r="G35" s="4">
        <v>0.9977</v>
      </c>
      <c r="H35" s="4">
        <v>0.9978</v>
      </c>
      <c r="I35" s="4">
        <v>0.9979</v>
      </c>
      <c r="J35" s="4">
        <v>0.9979</v>
      </c>
      <c r="K35" s="4">
        <v>0.998</v>
      </c>
      <c r="L35" s="4">
        <v>0.9981</v>
      </c>
    </row>
    <row r="36" spans="2:12" ht="12.75">
      <c r="B36" s="8">
        <v>2.9</v>
      </c>
      <c r="C36" s="5">
        <v>0.9981</v>
      </c>
      <c r="D36" s="5">
        <v>0.9982</v>
      </c>
      <c r="E36" s="5">
        <v>0.9982</v>
      </c>
      <c r="F36" s="5">
        <v>0.9983</v>
      </c>
      <c r="G36" s="5">
        <v>0.9984</v>
      </c>
      <c r="H36" s="5">
        <v>0.9984</v>
      </c>
      <c r="I36" s="5">
        <v>0.9985</v>
      </c>
      <c r="J36" s="5">
        <v>0.9985</v>
      </c>
      <c r="K36" s="5">
        <v>0.9986</v>
      </c>
      <c r="L36" s="5">
        <v>0.9986</v>
      </c>
    </row>
    <row r="38" ht="12.75">
      <c r="F38" t="s">
        <v>1</v>
      </c>
    </row>
    <row r="40" spans="2:12" ht="12.75">
      <c r="B40" s="3" t="s">
        <v>0</v>
      </c>
      <c r="C40" s="6">
        <v>3</v>
      </c>
      <c r="D40" s="6">
        <v>3.1</v>
      </c>
      <c r="E40" s="6">
        <v>3.2</v>
      </c>
      <c r="F40" s="6">
        <v>3.3</v>
      </c>
      <c r="G40" s="6">
        <v>3.4</v>
      </c>
      <c r="H40" s="6">
        <v>3.5</v>
      </c>
      <c r="I40" s="6">
        <v>3.6</v>
      </c>
      <c r="J40" s="6">
        <v>3.8</v>
      </c>
      <c r="K40" s="6">
        <v>4</v>
      </c>
      <c r="L40" s="6">
        <v>4.5</v>
      </c>
    </row>
    <row r="41" spans="2:12" ht="12.75">
      <c r="B41" s="2" t="s">
        <v>2</v>
      </c>
      <c r="C41" s="10">
        <v>0.99865</v>
      </c>
      <c r="D41" s="10">
        <v>0.99904</v>
      </c>
      <c r="E41" s="10">
        <v>0.99931</v>
      </c>
      <c r="F41" s="10">
        <v>0.99952</v>
      </c>
      <c r="G41" s="10">
        <v>0.99966</v>
      </c>
      <c r="H41" s="10">
        <v>0.99976</v>
      </c>
      <c r="I41" s="11">
        <v>0.999841</v>
      </c>
      <c r="J41" s="11">
        <v>0.999928</v>
      </c>
      <c r="K41" s="11">
        <v>0.999968</v>
      </c>
      <c r="L41" s="11">
        <v>0.999997</v>
      </c>
    </row>
    <row r="43" spans="2:12" ht="12.75">
      <c r="B43" s="12" t="s">
        <v>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>
      <c r="B44" s="12" t="s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2.75">
      <c r="B45" s="12" t="s">
        <v>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sheetProtection/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cp:lastPrinted>2008-08-21T07:54:11Z</cp:lastPrinted>
  <dcterms:created xsi:type="dcterms:W3CDTF">2004-10-06T15:37:23Z</dcterms:created>
  <dcterms:modified xsi:type="dcterms:W3CDTF">2009-06-09T07:46:48Z</dcterms:modified>
  <cp:category/>
  <cp:version/>
  <cp:contentType/>
  <cp:contentStatus/>
</cp:coreProperties>
</file>